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890" yWindow="105" windowWidth="7680" windowHeight="8655" tabRatio="686" firstSheet="5" activeTab="10"/>
  </bookViews>
  <sheets>
    <sheet name="ホーム" sheetId="16" r:id="rId1"/>
    <sheet name="前任地" sheetId="2" r:id="rId2"/>
    <sheet name="氏名等" sheetId="5" r:id="rId3"/>
    <sheet name="新任地" sheetId="7" r:id="rId4"/>
    <sheet name="勤務状況" sheetId="8" r:id="rId5"/>
    <sheet name="手当・その他" sheetId="9" r:id="rId6"/>
    <sheet name="鑑入力" sheetId="13" r:id="rId7"/>
    <sheet name="Sheet1" sheetId="17" r:id="rId8"/>
    <sheet name="Sheet2" sheetId="11" r:id="rId9"/>
    <sheet name="Sheet3" sheetId="12" r:id="rId10"/>
    <sheet name="データ" sheetId="10" r:id="rId11"/>
    <sheet name="住所データ" sheetId="14" r:id="rId12"/>
  </sheets>
  <definedNames>
    <definedName name="_xlnm.Print_Area" localSheetId="7">'Sheet1'!$A$1:$AM$61</definedName>
    <definedName name="_xlnm.Print_Area" localSheetId="8">'Sheet2'!$A$1:$AF$56</definedName>
    <definedName name="_xlnm.Print_Area" localSheetId="9">'Sheet3'!$A$1:$AG$91</definedName>
    <definedName name="データ表">'データ'!$B$5:$BD$24</definedName>
    <definedName name="姶良・伊佐地区">'住所データ'!$AE$205:$AE$216</definedName>
    <definedName name="異動者１">'氏名等'!$C$5</definedName>
    <definedName name="異動者１０">'氏名等'!$C$14</definedName>
    <definedName name="異動者１１">'氏名等'!$C$15</definedName>
    <definedName name="異動者１２">'氏名等'!$C$16</definedName>
    <definedName name="異動者１３">'氏名等'!$C$17</definedName>
    <definedName name="異動者１４">'氏名等'!$C$18</definedName>
    <definedName name="異動者１５">'氏名等'!$C$19</definedName>
    <definedName name="異動者１６">'氏名等'!$C$20</definedName>
    <definedName name="異動者１７">'氏名等'!$C$21</definedName>
    <definedName name="異動者１８">'氏名等'!$C$22</definedName>
    <definedName name="異動者１９">'氏名等'!$C$23</definedName>
    <definedName name="異動者２">'氏名等'!$C$6</definedName>
    <definedName name="異動者２０">'氏名等'!$C$24</definedName>
    <definedName name="異動者３">'氏名等'!$C$7</definedName>
    <definedName name="異動者４">'氏名等'!$C$8</definedName>
    <definedName name="異動者５">'氏名等'!$C$9</definedName>
    <definedName name="異動者６">'氏名等'!$C$10</definedName>
    <definedName name="異動者７">'氏名等'!$C$11</definedName>
    <definedName name="異動者８">'氏名等'!$C$12</definedName>
    <definedName name="異動者９">'氏名等'!$C$13</definedName>
    <definedName name="学校一覧">'住所データ'!$B$2:$G$93</definedName>
    <definedName name="熊毛地区">'住所データ'!$AG$205:$AG$208</definedName>
    <definedName name="鹿児島地区">'住所データ'!$AB$205:$AB$232</definedName>
    <definedName name="大隅地区">'住所データ'!$AF$205:$AF$220</definedName>
    <definedName name="大島地区">'住所データ'!$AH$205:$AH$214</definedName>
    <definedName name="地区リスト">INDIRECT('前任地'!$E$5)</definedName>
    <definedName name="地区リスト1">INDIRECT('新任地'!$H$5)</definedName>
    <definedName name="地区リスト10">INDIRECT('新任地'!$H$14)</definedName>
    <definedName name="地区リスト11">INDIRECT('新任地'!$H$15)</definedName>
    <definedName name="地区リスト12">INDIRECT('新任地'!$H$16)</definedName>
    <definedName name="地区リスト13">INDIRECT('新任地'!$H$17)</definedName>
    <definedName name="地区リスト14">INDIRECT('新任地'!$H$18)</definedName>
    <definedName name="地区リスト15">INDIRECT('新任地'!$H$19)</definedName>
    <definedName name="地区リスト16">INDIRECT('新任地'!$H$20)</definedName>
    <definedName name="地区リスト17">INDIRECT('新任地'!$H$21)</definedName>
    <definedName name="地区リスト18">INDIRECT('新任地'!$H$22)</definedName>
    <definedName name="地区リスト19">INDIRECT('新任地'!$H$23)</definedName>
    <definedName name="地区リスト2">INDIRECT('新任地'!$H$6)</definedName>
    <definedName name="地区リスト20">INDIRECT('新任地'!$H$24)</definedName>
    <definedName name="地区リスト3">INDIRECT('新任地'!$H$7)</definedName>
    <definedName name="地区リスト4">INDIRECT('新任地'!$H$8)</definedName>
    <definedName name="地区リスト5">INDIRECT('新任地'!$H$9)</definedName>
    <definedName name="地区リスト6">INDIRECT('新任地'!$H$10)</definedName>
    <definedName name="地区リスト7">INDIRECT('新任地'!$H$11)</definedName>
    <definedName name="地区リスト8">INDIRECT('新任地'!$H$12)</definedName>
    <definedName name="地区リスト9">INDIRECT('新任地'!$H$13)</definedName>
    <definedName name="地区一覧">'住所データ'!$AA$205:$AA$211</definedName>
    <definedName name="地区別学校一覧">'住所データ'!$AB$205:$AL$228</definedName>
    <definedName name="田中">#REF!</definedName>
    <definedName name="南薩地区">'住所データ'!$AC$205:$AC$216</definedName>
    <definedName name="北薩地区">'住所データ'!$AD$205:$AD$214</definedName>
  </definedNames>
  <calcPr calcId="152511"/>
</workbook>
</file>

<file path=xl/sharedStrings.xml><?xml version="1.0" encoding="utf-8"?>
<sst xmlns="http://schemas.openxmlformats.org/spreadsheetml/2006/main" count="1057" uniqueCount="535">
  <si>
    <t>職員番号</t>
    <rPh sb="0" eb="2">
      <t>ショクイン</t>
    </rPh>
    <rPh sb="2" eb="4">
      <t>バンゴウ</t>
    </rPh>
    <phoneticPr fontId="2"/>
  </si>
  <si>
    <t>新任地</t>
    <rPh sb="0" eb="3">
      <t>シンニンチ</t>
    </rPh>
    <phoneticPr fontId="2"/>
  </si>
  <si>
    <t>所属コード</t>
    <rPh sb="0" eb="2">
      <t>ショゾク</t>
    </rPh>
    <phoneticPr fontId="2"/>
  </si>
  <si>
    <t>起点名</t>
    <rPh sb="0" eb="1">
      <t>キ</t>
    </rPh>
    <rPh sb="1" eb="2">
      <t>テン</t>
    </rPh>
    <rPh sb="2" eb="3">
      <t>メイ</t>
    </rPh>
    <phoneticPr fontId="2"/>
  </si>
  <si>
    <t>児童（特例）手当</t>
    <rPh sb="0" eb="2">
      <t>ジドウ</t>
    </rPh>
    <rPh sb="3" eb="5">
      <t>トクレイ</t>
    </rPh>
    <rPh sb="6" eb="8">
      <t>テアテ</t>
    </rPh>
    <phoneticPr fontId="2"/>
  </si>
  <si>
    <t>職員異動通報</t>
    <rPh sb="0" eb="2">
      <t>ショクイン</t>
    </rPh>
    <rPh sb="2" eb="4">
      <t>イドウ</t>
    </rPh>
    <rPh sb="4" eb="6">
      <t>ツウホウ</t>
    </rPh>
    <phoneticPr fontId="2"/>
  </si>
  <si>
    <t>時間</t>
    <rPh sb="0" eb="2">
      <t>ジカン</t>
    </rPh>
    <phoneticPr fontId="2"/>
  </si>
  <si>
    <t>号</t>
    <rPh sb="0" eb="1">
      <t>ゴウ</t>
    </rPh>
    <phoneticPr fontId="2"/>
  </si>
  <si>
    <t>級</t>
    <rPh sb="0" eb="1">
      <t>キュウ</t>
    </rPh>
    <phoneticPr fontId="2"/>
  </si>
  <si>
    <t>円</t>
    <rPh sb="0" eb="1">
      <t>エン</t>
    </rPh>
    <phoneticPr fontId="2"/>
  </si>
  <si>
    <t>学校名</t>
    <rPh sb="0" eb="3">
      <t>ガッコウメイ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</si>
  <si>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</si>
  <si>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ツキヒ</t>
    </rPh>
    <phoneticPr fontId="2"/>
  </si>
  <si>
    <t>職名</t>
    <rPh sb="0" eb="2">
      <t>ショクメイ</t>
    </rPh>
    <phoneticPr fontId="2"/>
  </si>
  <si>
    <t>給料表</t>
    <rPh sb="0" eb="2">
      <t>キュウリョウ</t>
    </rPh>
    <rPh sb="2" eb="3">
      <t>ヒョウ</t>
    </rPh>
    <phoneticPr fontId="2"/>
  </si>
  <si>
    <t>新任地学校名</t>
    <rPh sb="0" eb="3">
      <t>シンニンチ</t>
    </rPh>
    <rPh sb="3" eb="6">
      <t>ガッコウメイ</t>
    </rPh>
    <phoneticPr fontId="2"/>
  </si>
  <si>
    <t>異動発令年月日</t>
    <rPh sb="0" eb="2">
      <t>イドウ</t>
    </rPh>
    <rPh sb="2" eb="4">
      <t>ハツレイ</t>
    </rPh>
    <rPh sb="4" eb="5">
      <t>ネン</t>
    </rPh>
    <rPh sb="5" eb="7">
      <t>ツキヒ</t>
    </rPh>
    <phoneticPr fontId="2"/>
  </si>
  <si>
    <t>証明する校長</t>
    <rPh sb="0" eb="2">
      <t>ショウメイ</t>
    </rPh>
    <rPh sb="4" eb="6">
      <t>コウチョウ</t>
    </rPh>
    <phoneticPr fontId="2"/>
  </si>
  <si>
    <t>住所</t>
    <rPh sb="0" eb="2">
      <t>ジュウショ</t>
    </rPh>
    <phoneticPr fontId="2"/>
  </si>
  <si>
    <t>起点名</t>
    <rPh sb="0" eb="2">
      <t>キテン</t>
    </rPh>
    <rPh sb="2" eb="3">
      <t>メイ</t>
    </rPh>
    <phoneticPr fontId="2"/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</si>
  <si>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</si>
  <si>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</si>
  <si>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</si>
  <si>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</si>
  <si>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</si>
  <si>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</si>
  <si>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</si>
  <si>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</si>
  <si>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</si>
  <si>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</si>
  <si>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</si>
  <si>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</si>
  <si>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</si>
  <si>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１５</t>
  </si>
  <si>
    <t>１７</t>
  </si>
  <si>
    <t>１８</t>
  </si>
  <si>
    <t>１９</t>
  </si>
  <si>
    <t>２０</t>
  </si>
  <si>
    <t>１６</t>
  </si>
  <si>
    <t>１４</t>
  </si>
  <si>
    <t>日</t>
    <rPh sb="0" eb="1">
      <t>ニチ</t>
    </rPh>
    <phoneticPr fontId="2"/>
  </si>
  <si>
    <t>住居手当</t>
    <rPh sb="0" eb="2">
      <t>ジュウキョ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</si>
  <si>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</si>
  <si>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児童手当</t>
    <rPh sb="0" eb="2">
      <t>ジドウ</t>
    </rPh>
    <rPh sb="2" eb="4">
      <t>テアテ</t>
    </rPh>
    <phoneticPr fontId="2"/>
  </si>
  <si>
    <t>扶養控除等申告書</t>
    <rPh sb="0" eb="2">
      <t>フヨウ</t>
    </rPh>
    <rPh sb="2" eb="4">
      <t>コウジョ</t>
    </rPh>
    <rPh sb="4" eb="5">
      <t>トウ</t>
    </rPh>
    <rPh sb="5" eb="8">
      <t>シンコクショ</t>
    </rPh>
    <phoneticPr fontId="2"/>
  </si>
  <si>
    <t>給与口座申出書・振替</t>
    <rPh sb="0" eb="2">
      <t>キュウヨ</t>
    </rPh>
    <rPh sb="2" eb="4">
      <t>コウザ</t>
    </rPh>
    <rPh sb="4" eb="7">
      <t>モウシデショ</t>
    </rPh>
    <rPh sb="8" eb="9">
      <t>フ</t>
    </rPh>
    <rPh sb="9" eb="10">
      <t>カ</t>
    </rPh>
    <phoneticPr fontId="2"/>
  </si>
  <si>
    <t>証明年月日</t>
    <rPh sb="0" eb="2">
      <t>ショウメイ</t>
    </rPh>
    <rPh sb="2" eb="3">
      <t>ネン</t>
    </rPh>
    <rPh sb="3" eb="5">
      <t>ツキヒ</t>
    </rPh>
    <phoneticPr fontId="2"/>
  </si>
  <si>
    <t>病気休暇</t>
    <rPh sb="0" eb="2">
      <t>ビョウキ</t>
    </rPh>
    <rPh sb="2" eb="4">
      <t>キュウカ</t>
    </rPh>
    <phoneticPr fontId="2"/>
  </si>
  <si>
    <t>介護休暇</t>
    <rPh sb="0" eb="2">
      <t>カイゴ</t>
    </rPh>
    <rPh sb="2" eb="4">
      <t>キュウカ</t>
    </rPh>
    <phoneticPr fontId="2"/>
  </si>
  <si>
    <t>前年度4/1現在の年休日数</t>
    <rPh sb="0" eb="3">
      <t>ゼンネンド</t>
    </rPh>
    <rPh sb="6" eb="8">
      <t>ゲンザイ</t>
    </rPh>
    <rPh sb="9" eb="11">
      <t>ネンキュウ</t>
    </rPh>
    <rPh sb="11" eb="13">
      <t>ニッスウ</t>
    </rPh>
    <phoneticPr fontId="2"/>
  </si>
  <si>
    <t>学校の住所</t>
    <rPh sb="0" eb="2">
      <t>ガッコウ</t>
    </rPh>
    <rPh sb="3" eb="5">
      <t>ジュウショ</t>
    </rPh>
    <phoneticPr fontId="2"/>
  </si>
  <si>
    <t>本人の住所</t>
    <rPh sb="0" eb="2">
      <t>ホンニン</t>
    </rPh>
    <rPh sb="3" eb="5">
      <t>ジュウショ</t>
    </rPh>
    <phoneticPr fontId="2"/>
  </si>
  <si>
    <t>職員の異動関係書類の送付について</t>
    <rPh sb="0" eb="2">
      <t>ショクイン</t>
    </rPh>
    <rPh sb="3" eb="5">
      <t>イドウ</t>
    </rPh>
    <rPh sb="5" eb="7">
      <t>カンケイ</t>
    </rPh>
    <rPh sb="7" eb="9">
      <t>ショルイ</t>
    </rPh>
    <rPh sb="10" eb="12">
      <t>ソウフ</t>
    </rPh>
    <phoneticPr fontId="2"/>
  </si>
  <si>
    <t>記</t>
    <rPh sb="0" eb="1">
      <t>キ</t>
    </rPh>
    <phoneticPr fontId="2"/>
  </si>
  <si>
    <t>履歴書</t>
    <rPh sb="0" eb="3">
      <t>リレキショ</t>
    </rPh>
    <phoneticPr fontId="2"/>
  </si>
  <si>
    <t>給与基本台帳</t>
    <rPh sb="0" eb="2">
      <t>キュウヨ</t>
    </rPh>
    <rPh sb="2" eb="4">
      <t>キホン</t>
    </rPh>
    <rPh sb="4" eb="6">
      <t>ダイチョウ</t>
    </rPh>
    <phoneticPr fontId="2"/>
  </si>
  <si>
    <t>職員健康診断票</t>
    <rPh sb="0" eb="2">
      <t>ショクイン</t>
    </rPh>
    <rPh sb="2" eb="4">
      <t>ケンコウ</t>
    </rPh>
    <rPh sb="4" eb="6">
      <t>シンダン</t>
    </rPh>
    <rPh sb="6" eb="7">
      <t>ヒョウ</t>
    </rPh>
    <phoneticPr fontId="2"/>
  </si>
  <si>
    <t>扶養手当関係書類</t>
    <rPh sb="0" eb="2">
      <t>フヨウ</t>
    </rPh>
    <rPh sb="2" eb="4">
      <t>テアテ</t>
    </rPh>
    <rPh sb="4" eb="6">
      <t>カンケイ</t>
    </rPh>
    <rPh sb="6" eb="8">
      <t>ショルイ</t>
    </rPh>
    <phoneticPr fontId="2"/>
  </si>
  <si>
    <t>住居手当関係書類</t>
    <rPh sb="0" eb="2">
      <t>ジュウキョ</t>
    </rPh>
    <rPh sb="2" eb="4">
      <t>テアテ</t>
    </rPh>
    <rPh sb="4" eb="6">
      <t>カンケイ</t>
    </rPh>
    <rPh sb="6" eb="8">
      <t>ショルイ</t>
    </rPh>
    <phoneticPr fontId="2"/>
  </si>
  <si>
    <t>通勤手当認定簿（写）</t>
    <rPh sb="0" eb="2">
      <t>ツウキン</t>
    </rPh>
    <rPh sb="2" eb="4">
      <t>テアテ</t>
    </rPh>
    <rPh sb="4" eb="6">
      <t>ニンテイ</t>
    </rPh>
    <rPh sb="6" eb="7">
      <t>ボ</t>
    </rPh>
    <rPh sb="8" eb="9">
      <t>ウツ</t>
    </rPh>
    <phoneticPr fontId="2"/>
  </si>
  <si>
    <t>単身赴任手当関係書類</t>
    <rPh sb="0" eb="2">
      <t>タンシン</t>
    </rPh>
    <rPh sb="2" eb="4">
      <t>フニン</t>
    </rPh>
    <rPh sb="4" eb="6">
      <t>テアテ</t>
    </rPh>
    <rPh sb="6" eb="8">
      <t>カンケイ</t>
    </rPh>
    <rPh sb="8" eb="10">
      <t>ショルイ</t>
    </rPh>
    <phoneticPr fontId="2"/>
  </si>
  <si>
    <t>児童手当関係書類</t>
    <rPh sb="0" eb="2">
      <t>ジドウ</t>
    </rPh>
    <rPh sb="2" eb="4">
      <t>テアテ</t>
    </rPh>
    <rPh sb="4" eb="6">
      <t>カンケイ</t>
    </rPh>
    <rPh sb="6" eb="8">
      <t>ショルイ</t>
    </rPh>
    <phoneticPr fontId="2"/>
  </si>
  <si>
    <t>扶養控除申告書</t>
    <rPh sb="0" eb="2">
      <t>フヨウ</t>
    </rPh>
    <rPh sb="2" eb="4">
      <t>コウジョ</t>
    </rPh>
    <rPh sb="4" eb="7">
      <t>シンコクショ</t>
    </rPh>
    <phoneticPr fontId="2"/>
  </si>
  <si>
    <t>保険料控除申告書兼配偶者特別控除申告書（写）</t>
    <rPh sb="0" eb="3">
      <t>ホケンリョウ</t>
    </rPh>
    <rPh sb="3" eb="5">
      <t>コウジョ</t>
    </rPh>
    <rPh sb="5" eb="8">
      <t>シンコクショ</t>
    </rPh>
    <rPh sb="8" eb="9">
      <t>ケン</t>
    </rPh>
    <rPh sb="9" eb="12">
      <t>ハイグウシャ</t>
    </rPh>
    <rPh sb="12" eb="14">
      <t>トクベツ</t>
    </rPh>
    <rPh sb="14" eb="16">
      <t>コウジョ</t>
    </rPh>
    <rPh sb="16" eb="19">
      <t>シンコクショ</t>
    </rPh>
    <rPh sb="20" eb="21">
      <t>ウツ</t>
    </rPh>
    <phoneticPr fontId="2"/>
  </si>
  <si>
    <t>住宅取得特別控除申告書（写）</t>
    <rPh sb="0" eb="2">
      <t>ジュウタク</t>
    </rPh>
    <rPh sb="2" eb="4">
      <t>シュトク</t>
    </rPh>
    <rPh sb="4" eb="6">
      <t>トクベツ</t>
    </rPh>
    <rPh sb="6" eb="8">
      <t>コウジョ</t>
    </rPh>
    <rPh sb="8" eb="11">
      <t>シンコクショ</t>
    </rPh>
    <rPh sb="12" eb="13">
      <t>ウツ</t>
    </rPh>
    <phoneticPr fontId="2"/>
  </si>
  <si>
    <t>給与口座振込申告書（通帳の写し含む）</t>
    <rPh sb="0" eb="2">
      <t>キュウヨ</t>
    </rPh>
    <rPh sb="2" eb="4">
      <t>コウザ</t>
    </rPh>
    <rPh sb="4" eb="5">
      <t>フ</t>
    </rPh>
    <rPh sb="5" eb="6">
      <t>コ</t>
    </rPh>
    <rPh sb="6" eb="9">
      <t>シンコクショ</t>
    </rPh>
    <rPh sb="10" eb="12">
      <t>ツウチョウ</t>
    </rPh>
    <rPh sb="13" eb="14">
      <t>ウツ</t>
    </rPh>
    <rPh sb="15" eb="16">
      <t>フク</t>
    </rPh>
    <phoneticPr fontId="2"/>
  </si>
  <si>
    <t>源泉徴収票（写）</t>
    <rPh sb="0" eb="2">
      <t>ゲンセン</t>
    </rPh>
    <rPh sb="2" eb="4">
      <t>チョウシュウ</t>
    </rPh>
    <rPh sb="4" eb="5">
      <t>ヒョウ</t>
    </rPh>
    <rPh sb="6" eb="7">
      <t>シャ</t>
    </rPh>
    <phoneticPr fontId="2"/>
  </si>
  <si>
    <t>殿</t>
    <rPh sb="0" eb="1">
      <t>トノ</t>
    </rPh>
    <phoneticPr fontId="2"/>
  </si>
  <si>
    <t>校長</t>
    <rPh sb="0" eb="2">
      <t>コウチョウ</t>
    </rPh>
    <phoneticPr fontId="2"/>
  </si>
  <si>
    <t>2　履歴書</t>
    <rPh sb="2" eb="5">
      <t>リレキショ</t>
    </rPh>
    <phoneticPr fontId="2"/>
  </si>
  <si>
    <t>3　給与基本台帳</t>
    <rPh sb="2" eb="4">
      <t>キュウヨ</t>
    </rPh>
    <rPh sb="4" eb="6">
      <t>キホン</t>
    </rPh>
    <rPh sb="6" eb="8">
      <t>ダイチョウ</t>
    </rPh>
    <phoneticPr fontId="2"/>
  </si>
  <si>
    <t>4　職員健康診断票</t>
    <rPh sb="2" eb="4">
      <t>ショクイン</t>
    </rPh>
    <rPh sb="4" eb="6">
      <t>ケンコウ</t>
    </rPh>
    <rPh sb="6" eb="8">
      <t>シンダン</t>
    </rPh>
    <rPh sb="8" eb="9">
      <t>ヒョウ</t>
    </rPh>
    <phoneticPr fontId="2"/>
  </si>
  <si>
    <t>5　扶養手当関係書類</t>
    <rPh sb="2" eb="4">
      <t>フヨウ</t>
    </rPh>
    <rPh sb="4" eb="6">
      <t>テアテ</t>
    </rPh>
    <rPh sb="6" eb="8">
      <t>カンケイ</t>
    </rPh>
    <rPh sb="8" eb="10">
      <t>ショルイ</t>
    </rPh>
    <phoneticPr fontId="2"/>
  </si>
  <si>
    <t>6　住居手当関係書類</t>
    <rPh sb="2" eb="4">
      <t>ジュウキョ</t>
    </rPh>
    <rPh sb="4" eb="6">
      <t>テアテ</t>
    </rPh>
    <rPh sb="6" eb="8">
      <t>カンケイ</t>
    </rPh>
    <rPh sb="8" eb="10">
      <t>ショルイ</t>
    </rPh>
    <phoneticPr fontId="2"/>
  </si>
  <si>
    <t>7　通勤手当認定簿(写)</t>
    <rPh sb="2" eb="4">
      <t>ツウキン</t>
    </rPh>
    <rPh sb="4" eb="6">
      <t>テアテ</t>
    </rPh>
    <rPh sb="6" eb="8">
      <t>ニンテイ</t>
    </rPh>
    <rPh sb="8" eb="9">
      <t>ボ</t>
    </rPh>
    <rPh sb="10" eb="11">
      <t>ウツ</t>
    </rPh>
    <phoneticPr fontId="2"/>
  </si>
  <si>
    <t>8　単身赴任手当関係書類</t>
    <rPh sb="2" eb="4">
      <t>タンシン</t>
    </rPh>
    <rPh sb="4" eb="6">
      <t>フニン</t>
    </rPh>
    <rPh sb="6" eb="8">
      <t>テアテ</t>
    </rPh>
    <rPh sb="8" eb="10">
      <t>カンケイ</t>
    </rPh>
    <rPh sb="10" eb="12">
      <t>ショルイ</t>
    </rPh>
    <phoneticPr fontId="2"/>
  </si>
  <si>
    <t>9　児童手当関係書類</t>
    <rPh sb="2" eb="4">
      <t>ジドウ</t>
    </rPh>
    <rPh sb="4" eb="6">
      <t>テアテ</t>
    </rPh>
    <rPh sb="6" eb="8">
      <t>カンケイ</t>
    </rPh>
    <rPh sb="8" eb="10">
      <t>ショルイ</t>
    </rPh>
    <phoneticPr fontId="2"/>
  </si>
  <si>
    <t>10　扶養控除申告書</t>
    <rPh sb="3" eb="5">
      <t>フヨウ</t>
    </rPh>
    <rPh sb="5" eb="7">
      <t>コウジョ</t>
    </rPh>
    <rPh sb="7" eb="10">
      <t>シンコクショ</t>
    </rPh>
    <phoneticPr fontId="2"/>
  </si>
  <si>
    <t>14　源泉徴収票(写)</t>
    <rPh sb="3" eb="5">
      <t>ゲンセン</t>
    </rPh>
    <rPh sb="5" eb="8">
      <t>チョウシュウヒョウ</t>
    </rPh>
    <rPh sb="9" eb="10">
      <t>ウツ</t>
    </rPh>
    <phoneticPr fontId="2"/>
  </si>
  <si>
    <t>15　被服類貸与(処分)簿</t>
    <rPh sb="3" eb="5">
      <t>ヒフク</t>
    </rPh>
    <rPh sb="5" eb="6">
      <t>ルイ</t>
    </rPh>
    <rPh sb="6" eb="8">
      <t>タイヨ</t>
    </rPh>
    <rPh sb="9" eb="11">
      <t>ショブン</t>
    </rPh>
    <rPh sb="12" eb="13">
      <t>ボ</t>
    </rPh>
    <phoneticPr fontId="2"/>
  </si>
  <si>
    <t>13　給与口座振込
申告書(通帳の写し含)</t>
    <rPh sb="3" eb="5">
      <t>キュウヨ</t>
    </rPh>
    <rPh sb="5" eb="7">
      <t>コウザ</t>
    </rPh>
    <rPh sb="7" eb="8">
      <t>フ</t>
    </rPh>
    <rPh sb="8" eb="9">
      <t>コ</t>
    </rPh>
    <rPh sb="10" eb="13">
      <t>シンコクショ</t>
    </rPh>
    <rPh sb="14" eb="16">
      <t>ツウチョウ</t>
    </rPh>
    <rPh sb="17" eb="18">
      <t>ウツ</t>
    </rPh>
    <rPh sb="19" eb="20">
      <t>フク</t>
    </rPh>
    <phoneticPr fontId="2"/>
  </si>
  <si>
    <t>12　住宅取得特別控除
申告書(写)</t>
    <rPh sb="3" eb="5">
      <t>ジュウタク</t>
    </rPh>
    <rPh sb="5" eb="7">
      <t>シュトク</t>
    </rPh>
    <rPh sb="7" eb="9">
      <t>トクベツ</t>
    </rPh>
    <rPh sb="9" eb="11">
      <t>コウジョ</t>
    </rPh>
    <rPh sb="12" eb="15">
      <t>シンコクショ</t>
    </rPh>
    <rPh sb="16" eb="17">
      <t>ウツ</t>
    </rPh>
    <phoneticPr fontId="2"/>
  </si>
  <si>
    <t>11　保険料控除申告書兼
配偶者特別控除申告書(写）</t>
    <rPh sb="3" eb="6">
      <t>ホケンリョウ</t>
    </rPh>
    <rPh sb="6" eb="8">
      <t>コウジョ</t>
    </rPh>
    <rPh sb="8" eb="11">
      <t>シンコクショ</t>
    </rPh>
    <rPh sb="11" eb="12">
      <t>ケン</t>
    </rPh>
    <rPh sb="13" eb="16">
      <t>ハイグウシャ</t>
    </rPh>
    <rPh sb="16" eb="18">
      <t>トクベツ</t>
    </rPh>
    <rPh sb="18" eb="20">
      <t>コウジョ</t>
    </rPh>
    <rPh sb="20" eb="23">
      <t>シンコクショ</t>
    </rPh>
    <rPh sb="24" eb="25">
      <t>ウツ</t>
    </rPh>
    <phoneticPr fontId="2"/>
  </si>
  <si>
    <t>出水市五万石町３５８</t>
  </si>
  <si>
    <t>大島郡瀬戸内町古仁屋３９９－１</t>
  </si>
  <si>
    <t>郵便番号</t>
    <rPh sb="0" eb="2">
      <t>ユウビン</t>
    </rPh>
    <rPh sb="2" eb="4">
      <t>バンゴウ</t>
    </rPh>
    <phoneticPr fontId="2"/>
  </si>
  <si>
    <t>地区</t>
    <rPh sb="0" eb="2">
      <t>チク</t>
    </rPh>
    <phoneticPr fontId="2"/>
  </si>
  <si>
    <t>鹿児島中央</t>
    <rPh sb="0" eb="3">
      <t>カゴシマ</t>
    </rPh>
    <rPh sb="3" eb="5">
      <t>チュウオウ</t>
    </rPh>
    <phoneticPr fontId="2"/>
  </si>
  <si>
    <t>平川</t>
    <rPh sb="0" eb="2">
      <t>ヒラカワ</t>
    </rPh>
    <phoneticPr fontId="2"/>
  </si>
  <si>
    <t>田上</t>
    <rPh sb="0" eb="2">
      <t>タガミ</t>
    </rPh>
    <phoneticPr fontId="2"/>
  </si>
  <si>
    <t>郡山</t>
    <rPh sb="0" eb="2">
      <t>コオリヤマ</t>
    </rPh>
    <phoneticPr fontId="2"/>
  </si>
  <si>
    <t>上伊集院</t>
    <rPh sb="0" eb="4">
      <t>カミイジュウイン</t>
    </rPh>
    <phoneticPr fontId="2"/>
  </si>
  <si>
    <t>伊敷</t>
    <rPh sb="0" eb="2">
      <t>イシキ</t>
    </rPh>
    <phoneticPr fontId="2"/>
  </si>
  <si>
    <t>鹿児島</t>
    <rPh sb="0" eb="3">
      <t>カゴシマ</t>
    </rPh>
    <phoneticPr fontId="2"/>
  </si>
  <si>
    <t>起点コード</t>
    <rPh sb="0" eb="2">
      <t>キテン</t>
    </rPh>
    <phoneticPr fontId="2"/>
  </si>
  <si>
    <t>開陽高等学校（定時制）</t>
    <rPh sb="7" eb="9">
      <t>テイジ</t>
    </rPh>
    <rPh sb="9" eb="10">
      <t>セイ</t>
    </rPh>
    <phoneticPr fontId="2"/>
  </si>
  <si>
    <t>開陽高等学校（通信制）</t>
    <rPh sb="7" eb="10">
      <t>ツウシンセイ</t>
    </rPh>
    <phoneticPr fontId="2"/>
  </si>
  <si>
    <t>鹿児島地区</t>
    <rPh sb="0" eb="3">
      <t>カゴシマ</t>
    </rPh>
    <rPh sb="3" eb="5">
      <t>チク</t>
    </rPh>
    <phoneticPr fontId="2"/>
  </si>
  <si>
    <t>姶良・伊佐地区</t>
    <rPh sb="0" eb="2">
      <t>アイラ</t>
    </rPh>
    <rPh sb="3" eb="5">
      <t>イサ</t>
    </rPh>
    <rPh sb="5" eb="7">
      <t>チク</t>
    </rPh>
    <phoneticPr fontId="2"/>
  </si>
  <si>
    <t>熊毛地区</t>
    <rPh sb="0" eb="2">
      <t>クマゲ</t>
    </rPh>
    <rPh sb="2" eb="4">
      <t>チク</t>
    </rPh>
    <phoneticPr fontId="2"/>
  </si>
  <si>
    <t>大島地区</t>
    <rPh sb="0" eb="2">
      <t>オオシマ</t>
    </rPh>
    <rPh sb="2" eb="4">
      <t>チク</t>
    </rPh>
    <phoneticPr fontId="2"/>
  </si>
  <si>
    <t>1 職員異動通報</t>
    <rPh sb="2" eb="4">
      <t>ショクイン</t>
    </rPh>
    <rPh sb="4" eb="6">
      <t>イドウ</t>
    </rPh>
    <rPh sb="6" eb="8">
      <t>ツウホウ</t>
    </rPh>
    <phoneticPr fontId="2"/>
  </si>
  <si>
    <t>通勤手当認定簿(写)</t>
    <rPh sb="0" eb="2">
      <t>ツウキン</t>
    </rPh>
    <rPh sb="2" eb="4">
      <t>テアテ</t>
    </rPh>
    <rPh sb="4" eb="6">
      <t>ニンテイ</t>
    </rPh>
    <rPh sb="6" eb="7">
      <t>ボ</t>
    </rPh>
    <rPh sb="8" eb="9">
      <t>ウツ</t>
    </rPh>
    <phoneticPr fontId="2"/>
  </si>
  <si>
    <t>保険料控除申告書兼
配偶者特別控除申告書(写）</t>
    <rPh sb="0" eb="3">
      <t>ホケンリョウ</t>
    </rPh>
    <rPh sb="3" eb="5">
      <t>コウジョ</t>
    </rPh>
    <rPh sb="5" eb="8">
      <t>シンコクショ</t>
    </rPh>
    <rPh sb="8" eb="9">
      <t>ケン</t>
    </rPh>
    <rPh sb="10" eb="13">
      <t>ハイグウシャ</t>
    </rPh>
    <rPh sb="13" eb="15">
      <t>トクベツ</t>
    </rPh>
    <rPh sb="15" eb="17">
      <t>コウジョ</t>
    </rPh>
    <rPh sb="17" eb="20">
      <t>シンコクショ</t>
    </rPh>
    <rPh sb="21" eb="22">
      <t>ウツ</t>
    </rPh>
    <phoneticPr fontId="2"/>
  </si>
  <si>
    <t>源泉徴収票(写)</t>
    <rPh sb="0" eb="2">
      <t>ゲンセン</t>
    </rPh>
    <rPh sb="2" eb="5">
      <t>チョウシュウヒョウ</t>
    </rPh>
    <rPh sb="6" eb="7">
      <t>ウツ</t>
    </rPh>
    <phoneticPr fontId="2"/>
  </si>
  <si>
    <t>被服類貸与(処分)簿</t>
    <rPh sb="0" eb="2">
      <t>ヒフク</t>
    </rPh>
    <rPh sb="2" eb="3">
      <t>ルイ</t>
    </rPh>
    <rPh sb="3" eb="5">
      <t>タイヨ</t>
    </rPh>
    <rPh sb="6" eb="8">
      <t>ショブン</t>
    </rPh>
    <rPh sb="9" eb="10">
      <t>ボ</t>
    </rPh>
    <phoneticPr fontId="2"/>
  </si>
  <si>
    <t>住宅取得特別控除申告書(写)</t>
    <rPh sb="0" eb="2">
      <t>ジュウタク</t>
    </rPh>
    <rPh sb="2" eb="4">
      <t>シュトク</t>
    </rPh>
    <rPh sb="4" eb="6">
      <t>トクベツ</t>
    </rPh>
    <rPh sb="6" eb="8">
      <t>コウジョ</t>
    </rPh>
    <rPh sb="8" eb="11">
      <t>シンコクショ</t>
    </rPh>
    <rPh sb="12" eb="13">
      <t>ウツ</t>
    </rPh>
    <phoneticPr fontId="2"/>
  </si>
  <si>
    <t>給与口座振込申告書(通帳の写し含)</t>
    <rPh sb="0" eb="2">
      <t>キュウヨ</t>
    </rPh>
    <rPh sb="2" eb="4">
      <t>コウザ</t>
    </rPh>
    <rPh sb="4" eb="5">
      <t>フ</t>
    </rPh>
    <rPh sb="5" eb="6">
      <t>コ</t>
    </rPh>
    <rPh sb="6" eb="9">
      <t>シンコクショ</t>
    </rPh>
    <rPh sb="10" eb="12">
      <t>ツウチョウ</t>
    </rPh>
    <rPh sb="13" eb="14">
      <t>ウツ</t>
    </rPh>
    <rPh sb="15" eb="16">
      <t>フク</t>
    </rPh>
    <phoneticPr fontId="2"/>
  </si>
  <si>
    <t>旧在勤公署</t>
    <rPh sb="0" eb="1">
      <t>キュウ</t>
    </rPh>
    <rPh sb="1" eb="3">
      <t>ザイキン</t>
    </rPh>
    <rPh sb="3" eb="4">
      <t>オオヤケ</t>
    </rPh>
    <rPh sb="4" eb="5">
      <t>ショ</t>
    </rPh>
    <phoneticPr fontId="2"/>
  </si>
  <si>
    <t>旧居住地最寄起点</t>
    <rPh sb="0" eb="1">
      <t>キュウ</t>
    </rPh>
    <rPh sb="1" eb="4">
      <t>キョジュウチ</t>
    </rPh>
    <rPh sb="4" eb="6">
      <t>モヨ</t>
    </rPh>
    <rPh sb="6" eb="8">
      <t>キテン</t>
    </rPh>
    <phoneticPr fontId="2"/>
  </si>
  <si>
    <t>旧在勤公署起点</t>
    <rPh sb="0" eb="1">
      <t>キュウ</t>
    </rPh>
    <rPh sb="1" eb="3">
      <t>ザイキン</t>
    </rPh>
    <rPh sb="3" eb="4">
      <t>オオヤケ</t>
    </rPh>
    <rPh sb="4" eb="5">
      <t>ショ</t>
    </rPh>
    <rPh sb="5" eb="7">
      <t>キテン</t>
    </rPh>
    <phoneticPr fontId="2"/>
  </si>
  <si>
    <t>新任地学校起点コード</t>
    <rPh sb="0" eb="3">
      <t>シンニンチ</t>
    </rPh>
    <rPh sb="3" eb="5">
      <t>ガッコウ</t>
    </rPh>
    <rPh sb="5" eb="7">
      <t>キテン</t>
    </rPh>
    <phoneticPr fontId="2"/>
  </si>
  <si>
    <t>旧居住地起点コード</t>
    <rPh sb="0" eb="1">
      <t>キュウ</t>
    </rPh>
    <rPh sb="1" eb="4">
      <t>キョジュウチ</t>
    </rPh>
    <rPh sb="4" eb="6">
      <t>キテン</t>
    </rPh>
    <phoneticPr fontId="2"/>
  </si>
  <si>
    <t>管理責任者：OA部</t>
    <rPh sb="0" eb="2">
      <t>カンリ</t>
    </rPh>
    <rPh sb="2" eb="5">
      <t>セキニンシャ</t>
    </rPh>
    <rPh sb="8" eb="9">
      <t>ブ</t>
    </rPh>
    <phoneticPr fontId="2"/>
  </si>
  <si>
    <t>被服類貸与（処分）簿</t>
    <rPh sb="0" eb="2">
      <t>ヒフク</t>
    </rPh>
    <rPh sb="2" eb="3">
      <t>ルイ</t>
    </rPh>
    <rPh sb="3" eb="5">
      <t>タイヨ</t>
    </rPh>
    <rPh sb="6" eb="8">
      <t>ショブン</t>
    </rPh>
    <rPh sb="9" eb="10">
      <t>ボ</t>
    </rPh>
    <phoneticPr fontId="2"/>
  </si>
  <si>
    <t>H16.12.1作成</t>
    <rPh sb="8" eb="10">
      <t>サクセイ</t>
    </rPh>
    <phoneticPr fontId="2"/>
  </si>
  <si>
    <t>起点名
（本人住所）</t>
    <rPh sb="0" eb="2">
      <t>キテン</t>
    </rPh>
    <rPh sb="2" eb="3">
      <t>メイ</t>
    </rPh>
    <rPh sb="5" eb="7">
      <t>ホンニン</t>
    </rPh>
    <rPh sb="7" eb="9">
      <t>ジュウショ</t>
    </rPh>
    <phoneticPr fontId="2"/>
  </si>
  <si>
    <t>起点コード（本人住所）</t>
    <rPh sb="0" eb="2">
      <t>キテン</t>
    </rPh>
    <rPh sb="6" eb="8">
      <t>ホンニン</t>
    </rPh>
    <rPh sb="8" eb="10">
      <t>ジュウショ</t>
    </rPh>
    <phoneticPr fontId="2"/>
  </si>
  <si>
    <t>開陽高等学校（全日制）</t>
    <rPh sb="7" eb="8">
      <t>ゼン</t>
    </rPh>
    <rPh sb="8" eb="9">
      <t>ニチ</t>
    </rPh>
    <rPh sb="9" eb="10">
      <t>セイ</t>
    </rPh>
    <phoneticPr fontId="2"/>
  </si>
  <si>
    <t>霧島市牧園町宿窪田３３０－５</t>
    <rPh sb="0" eb="2">
      <t>キリシマ</t>
    </rPh>
    <rPh sb="2" eb="3">
      <t>シ</t>
    </rPh>
    <phoneticPr fontId="2"/>
  </si>
  <si>
    <t>霧島市隼人町内山田１－６－２０</t>
    <rPh sb="0" eb="2">
      <t>キリシマ</t>
    </rPh>
    <rPh sb="2" eb="3">
      <t>シ</t>
    </rPh>
    <phoneticPr fontId="2"/>
  </si>
  <si>
    <t>志布志市志布志町安楽１７８</t>
    <rPh sb="0" eb="3">
      <t>シブシ</t>
    </rPh>
    <rPh sb="3" eb="4">
      <t>シ</t>
    </rPh>
    <phoneticPr fontId="2"/>
  </si>
  <si>
    <t>奄美市笠利町中金久３５６</t>
    <rPh sb="0" eb="2">
      <t>アマミ</t>
    </rPh>
    <rPh sb="2" eb="3">
      <t>シ</t>
    </rPh>
    <phoneticPr fontId="2"/>
  </si>
  <si>
    <t>学校住所,所属ｺｰﾄﾞ
起点名,起点ｺｰﾄﾞ</t>
    <rPh sb="0" eb="2">
      <t>ガッコウ</t>
    </rPh>
    <rPh sb="2" eb="4">
      <t>ジュウショ</t>
    </rPh>
    <rPh sb="5" eb="7">
      <t>ショゾク</t>
    </rPh>
    <phoneticPr fontId="2"/>
  </si>
  <si>
    <t>異動発令年月日</t>
    <rPh sb="0" eb="2">
      <t>イドウ</t>
    </rPh>
    <rPh sb="2" eb="4">
      <t>ハツレイ</t>
    </rPh>
    <rPh sb="4" eb="7">
      <t>ネンガッピ</t>
    </rPh>
    <phoneticPr fontId="2"/>
  </si>
  <si>
    <t>前任校名（起点名）</t>
    <rPh sb="0" eb="3">
      <t>ゼンニンコウ</t>
    </rPh>
    <rPh sb="3" eb="4">
      <t>メイ</t>
    </rPh>
    <rPh sb="5" eb="7">
      <t>キテン</t>
    </rPh>
    <rPh sb="7" eb="8">
      <t>メイ</t>
    </rPh>
    <phoneticPr fontId="2"/>
  </si>
  <si>
    <t>職員の異動前の住所（起点名）</t>
    <rPh sb="0" eb="2">
      <t>ショクイン</t>
    </rPh>
    <rPh sb="3" eb="6">
      <t>イドウマエ</t>
    </rPh>
    <rPh sb="7" eb="9">
      <t>ジュウショ</t>
    </rPh>
    <rPh sb="10" eb="13">
      <t>キテンメイ</t>
    </rPh>
    <phoneticPr fontId="2"/>
  </si>
  <si>
    <t>有無の別</t>
    <rPh sb="0" eb="2">
      <t>ウム</t>
    </rPh>
    <rPh sb="3" eb="4">
      <t>ベツ</t>
    </rPh>
    <phoneticPr fontId="2"/>
  </si>
  <si>
    <t>休暇等の区分</t>
    <rPh sb="0" eb="2">
      <t>キュウカ</t>
    </rPh>
    <rPh sb="2" eb="3">
      <t>トウ</t>
    </rPh>
    <rPh sb="4" eb="6">
      <t>クブン</t>
    </rPh>
    <phoneticPr fontId="2"/>
  </si>
  <si>
    <t>期間等</t>
    <rPh sb="0" eb="2">
      <t>キカン</t>
    </rPh>
    <rPh sb="2" eb="3">
      <t>トウ</t>
    </rPh>
    <phoneticPr fontId="2"/>
  </si>
  <si>
    <t>育児休業（部分）</t>
    <rPh sb="0" eb="2">
      <t>イクジ</t>
    </rPh>
    <rPh sb="2" eb="4">
      <t>キュウギョウ</t>
    </rPh>
    <rPh sb="5" eb="7">
      <t>ブブン</t>
    </rPh>
    <phoneticPr fontId="2"/>
  </si>
  <si>
    <t>扶養手当</t>
    <rPh sb="0" eb="2">
      <t>フヨウ</t>
    </rPh>
    <rPh sb="2" eb="4">
      <t>テアテ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</si>
  <si>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</si>
  <si>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2"/>
  </si>
  <si>
    <t>職　員　異　動　通　報</t>
    <rPh sb="0" eb="1">
      <t>ショク</t>
    </rPh>
    <rPh sb="2" eb="3">
      <t>イン</t>
    </rPh>
    <rPh sb="4" eb="5">
      <t>イ</t>
    </rPh>
    <rPh sb="6" eb="7">
      <t>ドウ</t>
    </rPh>
    <rPh sb="8" eb="9">
      <t>ツウ</t>
    </rPh>
    <rPh sb="10" eb="11">
      <t>ホウ</t>
    </rPh>
    <phoneticPr fontId="2"/>
  </si>
  <si>
    <t>新　任　校　名</t>
    <rPh sb="0" eb="1">
      <t>シン</t>
    </rPh>
    <rPh sb="2" eb="3">
      <t>ニン</t>
    </rPh>
    <rPh sb="4" eb="5">
      <t>コウ</t>
    </rPh>
    <rPh sb="6" eb="7">
      <t>メイ</t>
    </rPh>
    <phoneticPr fontId="2"/>
  </si>
  <si>
    <t>期　　　　　　　　間　　　　　　　　等</t>
    <rPh sb="0" eb="1">
      <t>キ</t>
    </rPh>
    <rPh sb="9" eb="10">
      <t>カン</t>
    </rPh>
    <rPh sb="18" eb="19">
      <t>トウ</t>
    </rPh>
    <phoneticPr fontId="2"/>
  </si>
  <si>
    <t>扶　養　手　当</t>
    <rPh sb="0" eb="1">
      <t>タモツ</t>
    </rPh>
    <rPh sb="2" eb="3">
      <t>オサム</t>
    </rPh>
    <rPh sb="4" eb="5">
      <t>テ</t>
    </rPh>
    <rPh sb="6" eb="7">
      <t>トウ</t>
    </rPh>
    <phoneticPr fontId="2"/>
  </si>
  <si>
    <t>住　居　手　当</t>
    <rPh sb="0" eb="1">
      <t>ジュウ</t>
    </rPh>
    <rPh sb="2" eb="3">
      <t>キョ</t>
    </rPh>
    <rPh sb="4" eb="5">
      <t>テ</t>
    </rPh>
    <rPh sb="6" eb="7">
      <t>トウ</t>
    </rPh>
    <phoneticPr fontId="2"/>
  </si>
  <si>
    <t>通　勤　手　当</t>
    <rPh sb="0" eb="1">
      <t>ツウ</t>
    </rPh>
    <rPh sb="2" eb="3">
      <t>ツトム</t>
    </rPh>
    <rPh sb="4" eb="5">
      <t>テ</t>
    </rPh>
    <rPh sb="6" eb="7">
      <t>トウ</t>
    </rPh>
    <phoneticPr fontId="2"/>
  </si>
  <si>
    <t>（異動発令前月）</t>
    <rPh sb="1" eb="3">
      <t>イドウ</t>
    </rPh>
    <rPh sb="3" eb="5">
      <t>ハツレイ</t>
    </rPh>
    <rPh sb="5" eb="7">
      <t>ゼンゲツ</t>
    </rPh>
    <phoneticPr fontId="2"/>
  </si>
  <si>
    <t>・</t>
  </si>
  <si>
    <t>職　員　番　号</t>
    <rPh sb="0" eb="1">
      <t>ショク</t>
    </rPh>
    <rPh sb="2" eb="3">
      <t>イン</t>
    </rPh>
    <rPh sb="4" eb="5">
      <t>バン</t>
    </rPh>
    <rPh sb="6" eb="7">
      <t>ゴウ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</si>
  <si>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</si>
  <si>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職　　　　　 名</t>
    <rPh sb="0" eb="1">
      <t>ショク</t>
    </rPh>
    <rPh sb="7" eb="8">
      <t>メイ</t>
    </rPh>
    <phoneticPr fontId="2"/>
  </si>
  <si>
    <t>氏　　　　　 名</t>
    <rPh sb="0" eb="1">
      <t>シ</t>
    </rPh>
    <rPh sb="7" eb="8">
      <t>メイ</t>
    </rPh>
    <phoneticPr fontId="2"/>
  </si>
  <si>
    <t xml:space="preserve"> D＋E　新年度に使用できる年休の日数</t>
    <rPh sb="5" eb="8">
      <t>シンネンド</t>
    </rPh>
    <rPh sb="9" eb="11">
      <t>シヨウ</t>
    </rPh>
    <rPh sb="14" eb="16">
      <t>ネンキュウ</t>
    </rPh>
    <rPh sb="17" eb="19">
      <t>ニッスウ</t>
    </rPh>
    <phoneticPr fontId="2"/>
  </si>
  <si>
    <t xml:space="preserve"> 繰越日数</t>
    <rPh sb="1" eb="2">
      <t>ク</t>
    </rPh>
    <rPh sb="2" eb="3">
      <t>コ</t>
    </rPh>
    <rPh sb="3" eb="5">
      <t>ニッスウ</t>
    </rPh>
    <phoneticPr fontId="2"/>
  </si>
  <si>
    <t xml:space="preserve"> 病気休暇</t>
    <rPh sb="1" eb="3">
      <t>ビョウキ</t>
    </rPh>
    <rPh sb="3" eb="5">
      <t>キュウカ</t>
    </rPh>
    <phoneticPr fontId="2"/>
  </si>
  <si>
    <t xml:space="preserve"> 産前産後休暇</t>
    <rPh sb="1" eb="5">
      <t>サンゼンサンゴ</t>
    </rPh>
    <rPh sb="5" eb="7">
      <t>キュウカ</t>
    </rPh>
    <phoneticPr fontId="2"/>
  </si>
  <si>
    <t xml:space="preserve"> 介護休暇</t>
    <rPh sb="1" eb="3">
      <t>カイゴ</t>
    </rPh>
    <rPh sb="3" eb="5">
      <t>キュウカ</t>
    </rPh>
    <phoneticPr fontId="2"/>
  </si>
  <si>
    <t xml:space="preserve"> 育児休業（部分）</t>
    <rPh sb="1" eb="3">
      <t>イクジ</t>
    </rPh>
    <rPh sb="3" eb="5">
      <t>キュウギョウ</t>
    </rPh>
    <rPh sb="6" eb="8">
      <t>ブブン</t>
    </rPh>
    <phoneticPr fontId="2"/>
  </si>
  <si>
    <t xml:space="preserve"> その他（　　　）</t>
    <rPh sb="3" eb="4">
      <t>タ</t>
    </rPh>
    <phoneticPr fontId="2"/>
  </si>
  <si>
    <t>給   料   表
コ  ー  ド 等</t>
    <rPh sb="0" eb="1">
      <t>キュウ</t>
    </rPh>
    <rPh sb="4" eb="5">
      <t>リョウ</t>
    </rPh>
    <rPh sb="8" eb="9">
      <t>ヒョウ</t>
    </rPh>
    <rPh sb="18" eb="19">
      <t>トウ</t>
    </rPh>
    <phoneticPr fontId="2"/>
  </si>
  <si>
    <t xml:space="preserve"> 扶養手当
 等支給の
 有無</t>
    <rPh sb="1" eb="3">
      <t>フヨウ</t>
    </rPh>
    <rPh sb="3" eb="5">
      <t>テアテ</t>
    </rPh>
    <rPh sb="7" eb="8">
      <t>トウ</t>
    </rPh>
    <rPh sb="8" eb="10">
      <t>シキュウ</t>
    </rPh>
    <rPh sb="13" eb="15">
      <t>ウム</t>
    </rPh>
    <phoneticPr fontId="2"/>
  </si>
  <si>
    <t xml:space="preserve"> 年休の繰越
 等の状況</t>
    <rPh sb="1" eb="3">
      <t>ネンキュウ</t>
    </rPh>
    <rPh sb="4" eb="5">
      <t>ク</t>
    </rPh>
    <rPh sb="5" eb="6">
      <t>コ</t>
    </rPh>
    <rPh sb="9" eb="10">
      <t>トウ</t>
    </rPh>
    <rPh sb="11" eb="13">
      <t>ジョウキョウ</t>
    </rPh>
    <phoneticPr fontId="2"/>
  </si>
  <si>
    <t xml:space="preserve"> 異動発令前</t>
    <rPh sb="1" eb="3">
      <t>イドウ</t>
    </rPh>
    <rPh sb="3" eb="5">
      <t>ハツレイ</t>
    </rPh>
    <rPh sb="5" eb="6">
      <t>マエ</t>
    </rPh>
    <phoneticPr fontId="2"/>
  </si>
  <si>
    <t xml:space="preserve"> 一年間の</t>
    <rPh sb="1" eb="4">
      <t>イチネンカン</t>
    </rPh>
    <phoneticPr fontId="2"/>
  </si>
  <si>
    <t xml:space="preserve"> 状況</t>
    <rPh sb="1" eb="3">
      <t>ジョウキョウ</t>
    </rPh>
    <phoneticPr fontId="2"/>
  </si>
  <si>
    <t xml:space="preserve"> 休　暇　等　の</t>
    <rPh sb="1" eb="2">
      <t>キュウ</t>
    </rPh>
    <rPh sb="3" eb="4">
      <t>ヒマ</t>
    </rPh>
    <rPh sb="5" eb="6">
      <t>トウ</t>
    </rPh>
    <phoneticPr fontId="2"/>
  </si>
  <si>
    <t xml:space="preserve"> 状　況</t>
    <rPh sb="1" eb="2">
      <t>ジョウ</t>
    </rPh>
    <rPh sb="3" eb="4">
      <t>キョウ</t>
    </rPh>
    <phoneticPr fontId="2"/>
  </si>
  <si>
    <t>・給与口座振込申出書・預金口座振替申込書</t>
    <rPh sb="1" eb="3">
      <t>キュウヨ</t>
    </rPh>
    <rPh sb="3" eb="5">
      <t>コウザ</t>
    </rPh>
    <rPh sb="5" eb="6">
      <t>フ</t>
    </rPh>
    <rPh sb="6" eb="7">
      <t>コ</t>
    </rPh>
    <rPh sb="7" eb="10">
      <t>モウシデショ</t>
    </rPh>
    <rPh sb="11" eb="13">
      <t>ヨキン</t>
    </rPh>
    <rPh sb="13" eb="15">
      <t>コウザ</t>
    </rPh>
    <rPh sb="15" eb="17">
      <t>フリカエ</t>
    </rPh>
    <rPh sb="17" eb="20">
      <t>モウシコミショ</t>
    </rPh>
    <phoneticPr fontId="2"/>
  </si>
  <si>
    <t>・(税）給与所得者の扶養控除等（異動）申告書</t>
    <rPh sb="2" eb="3">
      <t>ゼイ</t>
    </rPh>
    <rPh sb="4" eb="6">
      <t>キュウヨ</t>
    </rPh>
    <rPh sb="6" eb="9">
      <t>ショトクシャ</t>
    </rPh>
    <rPh sb="10" eb="12">
      <t>フヨウ</t>
    </rPh>
    <rPh sb="12" eb="14">
      <t>コウジョ</t>
    </rPh>
    <rPh sb="14" eb="15">
      <t>トウ</t>
    </rPh>
    <rPh sb="16" eb="18">
      <t>イドウ</t>
    </rPh>
    <rPh sb="19" eb="22">
      <t>シンコクショ</t>
    </rPh>
    <phoneticPr fontId="2"/>
  </si>
  <si>
    <t>新年度に発生した年休の日数</t>
    <rPh sb="0" eb="3">
      <t>シンネンド</t>
    </rPh>
    <rPh sb="4" eb="6">
      <t>ハッセイ</t>
    </rPh>
    <rPh sb="8" eb="10">
      <t>ネンキュウ</t>
    </rPh>
    <rPh sb="11" eb="13">
      <t>ニッスウ</t>
    </rPh>
    <phoneticPr fontId="2"/>
  </si>
  <si>
    <t>新年度への繰越限度日数</t>
    <rPh sb="0" eb="3">
      <t>シンネンド</t>
    </rPh>
    <rPh sb="5" eb="6">
      <t>ク</t>
    </rPh>
    <rPh sb="6" eb="7">
      <t>コ</t>
    </rPh>
    <rPh sb="7" eb="9">
      <t>ゲンド</t>
    </rPh>
    <rPh sb="9" eb="11">
      <t>ニッスウ</t>
    </rPh>
    <phoneticPr fontId="2"/>
  </si>
  <si>
    <t>前年度に使用した年休の日数及び時間</t>
    <rPh sb="0" eb="3">
      <t>ゼンネンド</t>
    </rPh>
    <rPh sb="4" eb="6">
      <t>シヨウ</t>
    </rPh>
    <rPh sb="8" eb="10">
      <t>ネンキュウ</t>
    </rPh>
    <rPh sb="11" eb="13">
      <t>ニッスウ</t>
    </rPh>
    <rPh sb="13" eb="14">
      <t>オヨ</t>
    </rPh>
    <rPh sb="15" eb="17">
      <t>ジカン</t>
    </rPh>
    <phoneticPr fontId="2"/>
  </si>
  <si>
    <t>前年度の4月１日現在の年休の日数</t>
    <rPh sb="0" eb="3">
      <t>ゼンネンド</t>
    </rPh>
    <rPh sb="5" eb="6">
      <t>ガツ</t>
    </rPh>
    <rPh sb="7" eb="8">
      <t>ニチ</t>
    </rPh>
    <rPh sb="8" eb="10">
      <t>ゲンザイ</t>
    </rPh>
    <rPh sb="11" eb="13">
      <t>ネンキュウ</t>
    </rPh>
    <rPh sb="14" eb="16">
      <t>ニッスウ</t>
    </rPh>
    <phoneticPr fontId="2"/>
  </si>
  <si>
    <t>A</t>
  </si>
  <si>
    <t>B</t>
  </si>
  <si>
    <t>C</t>
  </si>
  <si>
    <t>D</t>
  </si>
  <si>
    <t>E</t>
  </si>
  <si>
    <t>A－B＝X（ただし，XがCを超える時はC）
（1日未満の端数は切り捨てる。）</t>
    <rPh sb="14" eb="15">
      <t>コ</t>
    </rPh>
    <rPh sb="17" eb="18">
      <t>トキ</t>
    </rPh>
    <rPh sb="24" eb="25">
      <t>ニチ</t>
    </rPh>
    <rPh sb="25" eb="27">
      <t>ミマン</t>
    </rPh>
    <rPh sb="28" eb="30">
      <t>ハスウ</t>
    </rPh>
    <rPh sb="31" eb="32">
      <t>キ</t>
    </rPh>
    <rPh sb="33" eb="34">
      <t>ス</t>
    </rPh>
    <phoneticPr fontId="2"/>
  </si>
  <si>
    <t>産前産後休暇</t>
    <rPh sb="0" eb="2">
      <t>サンゼン</t>
    </rPh>
    <rPh sb="2" eb="4">
      <t>サンゴ</t>
    </rPh>
    <rPh sb="4" eb="6">
      <t>キュウカ</t>
    </rPh>
    <phoneticPr fontId="2"/>
  </si>
  <si>
    <t>その他（）</t>
    <rPh sb="2" eb="3">
      <t>タ</t>
    </rPh>
    <phoneticPr fontId="2"/>
  </si>
  <si>
    <t>前年度4月1日現在の年休の日数</t>
    <rPh sb="0" eb="3">
      <t>ゼンネンド</t>
    </rPh>
    <rPh sb="4" eb="5">
      <t>ガツ</t>
    </rPh>
    <rPh sb="6" eb="7">
      <t>ニチ</t>
    </rPh>
    <rPh sb="7" eb="9">
      <t>ゲンザイ</t>
    </rPh>
    <rPh sb="10" eb="12">
      <t>ネンキュウ</t>
    </rPh>
    <rPh sb="13" eb="15">
      <t>ニッスウ</t>
    </rPh>
    <phoneticPr fontId="2"/>
  </si>
  <si>
    <t>前年度に使用した
年休の日数及び時間</t>
    <rPh sb="0" eb="3">
      <t>ゼンネンド</t>
    </rPh>
    <rPh sb="4" eb="6">
      <t>シヨウ</t>
    </rPh>
    <rPh sb="9" eb="11">
      <t>ネンキュウ</t>
    </rPh>
    <rPh sb="12" eb="14">
      <t>ニッスウ</t>
    </rPh>
    <rPh sb="14" eb="15">
      <t>オヨ</t>
    </rPh>
    <rPh sb="16" eb="18">
      <t>ジカン</t>
    </rPh>
    <phoneticPr fontId="2"/>
  </si>
  <si>
    <t>異動発令前月</t>
    <rPh sb="0" eb="2">
      <t>イドウ</t>
    </rPh>
    <rPh sb="2" eb="4">
      <t>ハツレイ</t>
    </rPh>
    <rPh sb="4" eb="6">
      <t>ゼンゲツ</t>
    </rPh>
    <phoneticPr fontId="2"/>
  </si>
  <si>
    <t>年休の繰越</t>
    <rPh sb="0" eb="2">
      <t>ネンキュウ</t>
    </rPh>
    <rPh sb="3" eb="4">
      <t>ク</t>
    </rPh>
    <rPh sb="4" eb="5">
      <t>コ</t>
    </rPh>
    <phoneticPr fontId="2"/>
  </si>
  <si>
    <t>旧居住地起点名</t>
    <rPh sb="0" eb="1">
      <t>キュウ</t>
    </rPh>
    <rPh sb="1" eb="4">
      <t>キョジュウチ</t>
    </rPh>
    <rPh sb="4" eb="6">
      <t>キテン</t>
    </rPh>
    <rPh sb="6" eb="7">
      <t>メイ</t>
    </rPh>
    <phoneticPr fontId="2"/>
  </si>
  <si>
    <t>氏名等</t>
    <rPh sb="0" eb="2">
      <t>シメイ</t>
    </rPh>
    <rPh sb="2" eb="3">
      <t>トウ</t>
    </rPh>
    <phoneticPr fontId="2"/>
  </si>
  <si>
    <t>勤務状況</t>
    <rPh sb="0" eb="2">
      <t>キンム</t>
    </rPh>
    <rPh sb="2" eb="4">
      <t>ジョウキョウ</t>
    </rPh>
    <phoneticPr fontId="2"/>
  </si>
  <si>
    <t>手当・その他</t>
    <rPh sb="0" eb="2">
      <t>テアテ</t>
    </rPh>
    <rPh sb="5" eb="6">
      <t>タ</t>
    </rPh>
    <phoneticPr fontId="2"/>
  </si>
  <si>
    <t>鑑</t>
    <rPh sb="0" eb="1">
      <t>カガミ</t>
    </rPh>
    <phoneticPr fontId="2"/>
  </si>
  <si>
    <t>産前産後休暇</t>
    <rPh sb="0" eb="4">
      <t>サンゼンサンゴ</t>
    </rPh>
    <rPh sb="4" eb="6">
      <t>キュウカ</t>
    </rPh>
    <phoneticPr fontId="2"/>
  </si>
  <si>
    <t>家族介護欠勤</t>
    <rPh sb="0" eb="2">
      <t>カゾク</t>
    </rPh>
    <rPh sb="2" eb="4">
      <t>カイゴ</t>
    </rPh>
    <rPh sb="4" eb="6">
      <t>ケッキン</t>
    </rPh>
    <phoneticPr fontId="2"/>
  </si>
  <si>
    <t>育児休業</t>
    <rPh sb="0" eb="2">
      <t>イクジ</t>
    </rPh>
    <rPh sb="2" eb="4">
      <t>キュウギョウ</t>
    </rPh>
    <phoneticPr fontId="2"/>
  </si>
  <si>
    <t>予備１</t>
    <rPh sb="0" eb="2">
      <t>ヨビ</t>
    </rPh>
    <phoneticPr fontId="2"/>
  </si>
  <si>
    <t>期間等予備１</t>
    <rPh sb="0" eb="2">
      <t>キカン</t>
    </rPh>
    <rPh sb="2" eb="3">
      <t>トウ</t>
    </rPh>
    <rPh sb="3" eb="5">
      <t>ヨビ</t>
    </rPh>
    <phoneticPr fontId="2"/>
  </si>
  <si>
    <t>使用した年休日数</t>
    <rPh sb="0" eb="2">
      <t>シヨウ</t>
    </rPh>
    <rPh sb="4" eb="6">
      <t>ネンキュウ</t>
    </rPh>
    <rPh sb="6" eb="8">
      <t>ニッスウ</t>
    </rPh>
    <phoneticPr fontId="2"/>
  </si>
  <si>
    <t>使用した年休時間</t>
    <rPh sb="0" eb="2">
      <t>シヨウ</t>
    </rPh>
    <rPh sb="4" eb="6">
      <t>ネンキュウ</t>
    </rPh>
    <rPh sb="6" eb="8">
      <t>ジカン</t>
    </rPh>
    <phoneticPr fontId="2"/>
  </si>
  <si>
    <t>扶養控除等申告書</t>
    <rPh sb="0" eb="2">
      <t>フヨウ</t>
    </rPh>
    <rPh sb="2" eb="5">
      <t>コウジョナド</t>
    </rPh>
    <rPh sb="5" eb="8">
      <t>シンコクショ</t>
    </rPh>
    <phoneticPr fontId="2"/>
  </si>
  <si>
    <r>
      <t>第2号様式</t>
    </r>
    <r>
      <rPr>
        <sz val="10"/>
        <rFont val="ＭＳ Ｐ明朝"/>
        <family val="1"/>
      </rPr>
      <t>（第5条関係）</t>
    </r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</si>
  <si>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新在勤公署</t>
    <rPh sb="1" eb="3">
      <t>ザイキン</t>
    </rPh>
    <rPh sb="3" eb="4">
      <t>オオヤケ</t>
    </rPh>
    <rPh sb="4" eb="5">
      <t>ショ</t>
    </rPh>
    <phoneticPr fontId="2"/>
  </si>
  <si>
    <t>新在勤公署起点</t>
    <rPh sb="1" eb="3">
      <t>ザイキン</t>
    </rPh>
    <rPh sb="3" eb="4">
      <t>オオヤケ</t>
    </rPh>
    <rPh sb="4" eb="5">
      <t>ショ</t>
    </rPh>
    <rPh sb="5" eb="7">
      <t>キテン</t>
    </rPh>
    <phoneticPr fontId="2"/>
  </si>
  <si>
    <t>新居住地最寄起点</t>
    <rPh sb="1" eb="4">
      <t>キョジュウチ</t>
    </rPh>
    <rPh sb="4" eb="6">
      <t>モヨ</t>
    </rPh>
    <rPh sb="6" eb="8">
      <t>キテン</t>
    </rPh>
    <phoneticPr fontId="2"/>
  </si>
  <si>
    <t>備　考</t>
    <rPh sb="0" eb="1">
      <t>ソナエ</t>
    </rPh>
    <rPh sb="2" eb="3">
      <t>コウ</t>
    </rPh>
    <phoneticPr fontId="2"/>
  </si>
  <si>
    <t>・</t>
  </si>
  <si>
    <t>様式</t>
    <rPh sb="0" eb="2">
      <t>ヨウシキ</t>
    </rPh>
    <phoneticPr fontId="2"/>
  </si>
  <si>
    <t>H19.1.15現在</t>
    <rPh sb="8" eb="10">
      <t>ゲンザイ</t>
    </rPh>
    <phoneticPr fontId="2"/>
  </si>
  <si>
    <t>○○　○○</t>
  </si>
  <si>
    <t>家族看護欠勤</t>
    <rPh sb="0" eb="2">
      <t>カゾク</t>
    </rPh>
    <rPh sb="2" eb="4">
      <t>カンゴ</t>
    </rPh>
    <rPh sb="4" eb="6">
      <t>ケッキン</t>
    </rPh>
    <phoneticPr fontId="2"/>
  </si>
  <si>
    <t xml:space="preserve"> 家族看護欠勤</t>
    <rPh sb="1" eb="3">
      <t>カゾク</t>
    </rPh>
    <rPh sb="3" eb="5">
      <t>カンゴ</t>
    </rPh>
    <rPh sb="5" eb="7">
      <t>ケッキン</t>
    </rPh>
    <phoneticPr fontId="2"/>
  </si>
  <si>
    <t>慈眼寺</t>
    <rPh sb="0" eb="3">
      <t>ジゲンジ</t>
    </rPh>
    <phoneticPr fontId="2"/>
  </si>
  <si>
    <t>鶴丸高等学校</t>
  </si>
  <si>
    <t>890-8502</t>
  </si>
  <si>
    <t>鹿児島市薬師二丁目１番１号</t>
  </si>
  <si>
    <t>甲南高等学校</t>
  </si>
  <si>
    <t>890-0052</t>
  </si>
  <si>
    <t>鹿児島市上之園町２３番地１</t>
  </si>
  <si>
    <t>鹿児島中央高等学校</t>
  </si>
  <si>
    <t>892-0846</t>
  </si>
  <si>
    <t>鹿児島市加治屋町１０番１号</t>
  </si>
  <si>
    <t>錦江湾高等学校</t>
  </si>
  <si>
    <t>891-0133</t>
  </si>
  <si>
    <t>鹿児島市平川町４０４７番地</t>
  </si>
  <si>
    <t>武岡台高等学校</t>
  </si>
  <si>
    <t>890-0022</t>
  </si>
  <si>
    <t>鹿児島市小野町３１７５番地</t>
  </si>
  <si>
    <t>891-0198</t>
  </si>
  <si>
    <t>鹿児島市西谷山一丁目２番１号</t>
    <rPh sb="4" eb="5">
      <t>ニシ</t>
    </rPh>
    <rPh sb="5" eb="7">
      <t>タニヤマ</t>
    </rPh>
    <rPh sb="7" eb="8">
      <t>1</t>
    </rPh>
    <rPh sb="8" eb="10">
      <t>チョウメ</t>
    </rPh>
    <rPh sb="11" eb="12">
      <t>バン</t>
    </rPh>
    <rPh sb="13" eb="14">
      <t>ゴウ</t>
    </rPh>
    <phoneticPr fontId="2"/>
  </si>
  <si>
    <t>明桜館高等学校</t>
    <rPh sb="0" eb="1">
      <t>メイ</t>
    </rPh>
    <rPh sb="1" eb="2">
      <t>ザクラ</t>
    </rPh>
    <rPh sb="2" eb="3">
      <t>カン</t>
    </rPh>
    <rPh sb="3" eb="5">
      <t>コウトウ</t>
    </rPh>
    <rPh sb="5" eb="7">
      <t>ガッコウ</t>
    </rPh>
    <phoneticPr fontId="2"/>
  </si>
  <si>
    <t>891-1105</t>
  </si>
  <si>
    <t>鹿児島市郡山町１００番地</t>
    <rPh sb="10" eb="12">
      <t>バンチ</t>
    </rPh>
    <phoneticPr fontId="2"/>
  </si>
  <si>
    <t>松陽高等学校</t>
  </si>
  <si>
    <t>899-2702</t>
  </si>
  <si>
    <t>鹿児島市福山町５７３番地</t>
  </si>
  <si>
    <t>鹿児島東高等学校</t>
  </si>
  <si>
    <t>892-0861</t>
  </si>
  <si>
    <t>鹿児島市東坂元三丁目２８番１号</t>
  </si>
  <si>
    <t>鹿児島工業高等学校</t>
  </si>
  <si>
    <t>890-0014</t>
  </si>
  <si>
    <t>鹿児島市草牟田二丁目５７－１</t>
  </si>
  <si>
    <t>鹿児島南高等学校</t>
  </si>
  <si>
    <t>891-0141</t>
  </si>
  <si>
    <t>鹿児島市谷山中央八丁目４番１号</t>
    <rPh sb="4" eb="6">
      <t>タニヤマ</t>
    </rPh>
    <rPh sb="6" eb="8">
      <t>チュウオウ</t>
    </rPh>
    <rPh sb="8" eb="9">
      <t>8</t>
    </rPh>
    <rPh sb="9" eb="11">
      <t>チョウメ</t>
    </rPh>
    <rPh sb="12" eb="13">
      <t>バン</t>
    </rPh>
    <rPh sb="14" eb="15">
      <t>ゴウ</t>
    </rPh>
    <phoneticPr fontId="2"/>
  </si>
  <si>
    <t>鹿児島盲学校</t>
  </si>
  <si>
    <t>891-011７</t>
  </si>
  <si>
    <t>鹿児島市西谷山一丁目３番３号</t>
    <rPh sb="0" eb="4">
      <t>カゴシマシ</t>
    </rPh>
    <rPh sb="4" eb="5">
      <t>ニシ</t>
    </rPh>
    <rPh sb="5" eb="7">
      <t>タニヤマ</t>
    </rPh>
    <rPh sb="7" eb="8">
      <t>1</t>
    </rPh>
    <rPh sb="8" eb="10">
      <t>チョウメ</t>
    </rPh>
    <rPh sb="11" eb="12">
      <t>バン</t>
    </rPh>
    <rPh sb="13" eb="14">
      <t>ゴウ</t>
    </rPh>
    <phoneticPr fontId="2"/>
  </si>
  <si>
    <t>鹿児島聾学校</t>
  </si>
  <si>
    <t>武岡台養護学校</t>
  </si>
  <si>
    <t>鹿児島市小野町２７６０番地</t>
  </si>
  <si>
    <t>鹿児島養護学校</t>
  </si>
  <si>
    <t>桜丘養護学校</t>
  </si>
  <si>
    <t>891-0175</t>
  </si>
  <si>
    <t>鹿児島市桜ヶ丘６丁目１２番</t>
  </si>
  <si>
    <t>皆与志養護学校</t>
  </si>
  <si>
    <t>891-1206</t>
  </si>
  <si>
    <t>鹿児島市皆与志町１７８２番地１号</t>
  </si>
  <si>
    <t>鹿児島高等特別支援学校</t>
    <rPh sb="0" eb="3">
      <t>カゴシマ</t>
    </rPh>
    <rPh sb="3" eb="5">
      <t>コウトウ</t>
    </rPh>
    <rPh sb="5" eb="7">
      <t>トクベツ</t>
    </rPh>
    <rPh sb="7" eb="9">
      <t>シエン</t>
    </rPh>
    <rPh sb="9" eb="11">
      <t>ガッコウ</t>
    </rPh>
    <phoneticPr fontId="2"/>
  </si>
  <si>
    <t>892-0861</t>
  </si>
  <si>
    <t>鹿児島市東坂元三丁目２８番１号</t>
  </si>
  <si>
    <t>吹上高等学校</t>
  </si>
  <si>
    <t>899-3305</t>
  </si>
  <si>
    <t>日置市吹上町今田１００３番地</t>
    <rPh sb="2" eb="3">
      <t>シ</t>
    </rPh>
    <phoneticPr fontId="2"/>
  </si>
  <si>
    <t>伊集院高等学校</t>
  </si>
  <si>
    <t>899-2504</t>
  </si>
  <si>
    <t>日置市伊集院町郡１９８４番地</t>
  </si>
  <si>
    <t>市来農芸高等学校</t>
  </si>
  <si>
    <t>899-2101</t>
  </si>
  <si>
    <t>いちき串木野市湊町１６０番地</t>
    <rPh sb="3" eb="6">
      <t>クシキノ</t>
    </rPh>
    <rPh sb="6" eb="7">
      <t>シ</t>
    </rPh>
    <rPh sb="7" eb="8">
      <t>ミナト</t>
    </rPh>
    <rPh sb="8" eb="9">
      <t>マチ</t>
    </rPh>
    <rPh sb="12" eb="14">
      <t>バンチ</t>
    </rPh>
    <phoneticPr fontId="2"/>
  </si>
  <si>
    <t>串木野高等学校</t>
  </si>
  <si>
    <t>896-0024</t>
  </si>
  <si>
    <t>いちき串木野市美住町６５番地</t>
    <rPh sb="3" eb="6">
      <t>クシキノ</t>
    </rPh>
    <rPh sb="6" eb="7">
      <t>シ</t>
    </rPh>
    <rPh sb="7" eb="8">
      <t>ミ</t>
    </rPh>
    <rPh sb="8" eb="9">
      <t>ス</t>
    </rPh>
    <rPh sb="9" eb="10">
      <t>チョウ</t>
    </rPh>
    <rPh sb="12" eb="14">
      <t>バンチ</t>
    </rPh>
    <phoneticPr fontId="2"/>
  </si>
  <si>
    <t>串木野養護学校</t>
  </si>
  <si>
    <t>896-0056</t>
  </si>
  <si>
    <t>いちき串木野市八房１０４１</t>
    <rPh sb="3" eb="7">
      <t>クシキノシ</t>
    </rPh>
    <rPh sb="7" eb="8">
      <t>ヤ</t>
    </rPh>
    <rPh sb="8" eb="9">
      <t>フサ</t>
    </rPh>
    <phoneticPr fontId="2"/>
  </si>
  <si>
    <t>鹿児島玉龍高等学校</t>
  </si>
  <si>
    <t>892-0806</t>
  </si>
  <si>
    <t>鹿児島市池之上町２０番５７号</t>
  </si>
  <si>
    <t>鹿児島商業高等学校</t>
  </si>
  <si>
    <t>892-0863</t>
  </si>
  <si>
    <t>鹿児島市西坂元町58番1号</t>
  </si>
  <si>
    <t>鹿児島女子高等学校</t>
  </si>
  <si>
    <t>890-0012</t>
  </si>
  <si>
    <t>鹿児島市玉里町２７番１号</t>
  </si>
  <si>
    <t>指宿高等学校</t>
  </si>
  <si>
    <t>891-0402</t>
  </si>
  <si>
    <t>指宿市十町２３６番地</t>
  </si>
  <si>
    <t>山川高等学校</t>
  </si>
  <si>
    <t>891-0516</t>
  </si>
  <si>
    <t>指宿市山川成川３４２３番地</t>
    <rPh sb="0" eb="3">
      <t>イブスキシ</t>
    </rPh>
    <phoneticPr fontId="2"/>
  </si>
  <si>
    <t>頴娃高等学校</t>
  </si>
  <si>
    <t>891-0702</t>
  </si>
  <si>
    <t>南九州市頴娃町牧之内２０００番地</t>
    <rPh sb="0" eb="1">
      <t>ミナミ</t>
    </rPh>
    <rPh sb="1" eb="3">
      <t>キュウシュウ</t>
    </rPh>
    <rPh sb="3" eb="4">
      <t>シ</t>
    </rPh>
    <phoneticPr fontId="2"/>
  </si>
  <si>
    <t>指宿養護学校</t>
  </si>
  <si>
    <t>891-0403</t>
  </si>
  <si>
    <t>指宿市十二町４１９３-２</t>
  </si>
  <si>
    <t>枕崎高等学校</t>
  </si>
  <si>
    <t>898-0052</t>
  </si>
  <si>
    <t>枕崎市岩崎町３番地</t>
  </si>
  <si>
    <t>鹿児島水産高等学校</t>
  </si>
  <si>
    <t>898-0083</t>
  </si>
  <si>
    <t>枕崎市板敷南町６５０</t>
  </si>
  <si>
    <t>加世田高等学校</t>
  </si>
  <si>
    <t>897-0003</t>
  </si>
  <si>
    <t>南さつま市加世田川畑３２００番地</t>
    <rPh sb="0" eb="1">
      <t>ミナミ</t>
    </rPh>
    <rPh sb="4" eb="5">
      <t>シ</t>
    </rPh>
    <rPh sb="5" eb="8">
      <t>カセダ</t>
    </rPh>
    <rPh sb="8" eb="10">
      <t>カワバタ</t>
    </rPh>
    <phoneticPr fontId="2"/>
  </si>
  <si>
    <t>加世田常潤高等学校</t>
  </si>
  <si>
    <t>897-0002</t>
  </si>
  <si>
    <t>南さつま市加世田武田１４８６３</t>
    <rPh sb="0" eb="1">
      <t>ミナミ</t>
    </rPh>
    <rPh sb="4" eb="5">
      <t>シ</t>
    </rPh>
    <rPh sb="5" eb="8">
      <t>カセダ</t>
    </rPh>
    <rPh sb="8" eb="10">
      <t>タケダ</t>
    </rPh>
    <phoneticPr fontId="2"/>
  </si>
  <si>
    <t>川辺高等学校</t>
  </si>
  <si>
    <t>897-0221</t>
  </si>
  <si>
    <t>南九州市川辺町田部田４１５０番地</t>
    <rPh sb="0" eb="1">
      <t>ミナミ</t>
    </rPh>
    <rPh sb="1" eb="3">
      <t>キュウシュウ</t>
    </rPh>
    <rPh sb="3" eb="4">
      <t>シ</t>
    </rPh>
    <phoneticPr fontId="2"/>
  </si>
  <si>
    <t>薩南工業高等学校</t>
  </si>
  <si>
    <t>897-0302</t>
  </si>
  <si>
    <t>南九州市知覧町郡５２３２番地</t>
    <rPh sb="0" eb="1">
      <t>ミナミ</t>
    </rPh>
    <rPh sb="1" eb="3">
      <t>キュウシュウ</t>
    </rPh>
    <rPh sb="3" eb="4">
      <t>シ</t>
    </rPh>
    <phoneticPr fontId="2"/>
  </si>
  <si>
    <t>南薩養護学校</t>
  </si>
  <si>
    <t>899-3403</t>
  </si>
  <si>
    <t>南さつま市金峰町尾下３２６番地</t>
    <rPh sb="0" eb="1">
      <t>ミナミ</t>
    </rPh>
    <rPh sb="4" eb="5">
      <t>シ</t>
    </rPh>
    <rPh sb="5" eb="8">
      <t>キンポウチョウ</t>
    </rPh>
    <rPh sb="8" eb="9">
      <t>オ</t>
    </rPh>
    <rPh sb="9" eb="10">
      <t>シタ</t>
    </rPh>
    <rPh sb="13" eb="15">
      <t>バンチ</t>
    </rPh>
    <phoneticPr fontId="2"/>
  </si>
  <si>
    <t>指宿商業高等学校</t>
  </si>
  <si>
    <t>891-0315</t>
  </si>
  <si>
    <t>指宿市岩本２７４７番地</t>
  </si>
  <si>
    <t>川内高等学校</t>
  </si>
  <si>
    <t>895-0061</t>
  </si>
  <si>
    <t>薩摩川内市御陵下町６番３号</t>
  </si>
  <si>
    <t>川内商工高等学校</t>
  </si>
  <si>
    <t>895-0012</t>
  </si>
  <si>
    <t>薩摩川内市平佐町１８３５番地</t>
  </si>
  <si>
    <t>川薩清修館高等学校</t>
    <rPh sb="0" eb="2">
      <t>センサツ</t>
    </rPh>
    <rPh sb="2" eb="3">
      <t>セイ</t>
    </rPh>
    <rPh sb="3" eb="4">
      <t>シュウ</t>
    </rPh>
    <rPh sb="4" eb="5">
      <t>カン</t>
    </rPh>
    <rPh sb="5" eb="7">
      <t>コウトウ</t>
    </rPh>
    <rPh sb="7" eb="9">
      <t>ガッコウ</t>
    </rPh>
    <phoneticPr fontId="2"/>
  </si>
  <si>
    <t>895-1401</t>
  </si>
  <si>
    <t>薩摩川内市入来町副田５９６１番地</t>
  </si>
  <si>
    <t>薩摩中央高等学校</t>
  </si>
  <si>
    <t>895-1811</t>
  </si>
  <si>
    <t>薩摩郡さつま町虎居１９００番地</t>
    <rPh sb="13" eb="15">
      <t>バンチ</t>
    </rPh>
    <phoneticPr fontId="2"/>
  </si>
  <si>
    <t>鶴翔高等学校</t>
  </si>
  <si>
    <t>899-1611</t>
  </si>
  <si>
    <t>阿久根市赤瀬川１８００番地</t>
    <rPh sb="11" eb="13">
      <t>バンチ</t>
    </rPh>
    <phoneticPr fontId="2"/>
  </si>
  <si>
    <t>野田女子高等学校</t>
  </si>
  <si>
    <t>899-0502</t>
  </si>
  <si>
    <t>出水市野田町下名５４５４番地</t>
    <rPh sb="2" eb="3">
      <t>シ</t>
    </rPh>
    <phoneticPr fontId="2"/>
  </si>
  <si>
    <t>出水高等学校</t>
  </si>
  <si>
    <t>899-0213</t>
  </si>
  <si>
    <t>出水市西出水町１７００番地</t>
  </si>
  <si>
    <t>出水工業高等学校</t>
  </si>
  <si>
    <t>899-0214</t>
  </si>
  <si>
    <t>出水養護学校</t>
  </si>
  <si>
    <t>899-0208</t>
  </si>
  <si>
    <t>出水市文化町９６６番地</t>
  </si>
  <si>
    <t>出水商業高校</t>
  </si>
  <si>
    <t>899-0131</t>
  </si>
  <si>
    <t>出水市明神町２００番地</t>
  </si>
  <si>
    <t>大口高等学校</t>
  </si>
  <si>
    <t>895-2511</t>
  </si>
  <si>
    <t>伊佐市大口里２６７０番地</t>
    <rPh sb="0" eb="2">
      <t>イサ</t>
    </rPh>
    <rPh sb="2" eb="3">
      <t>シ</t>
    </rPh>
    <phoneticPr fontId="2"/>
  </si>
  <si>
    <t>伊佐農林高等学校</t>
  </si>
  <si>
    <t>895-2506</t>
  </si>
  <si>
    <t>伊佐市大口原田５７４</t>
    <rPh sb="0" eb="2">
      <t>イサ</t>
    </rPh>
    <rPh sb="2" eb="3">
      <t>シ</t>
    </rPh>
    <phoneticPr fontId="2"/>
  </si>
  <si>
    <t>霧島高等学校</t>
    <rPh sb="0" eb="2">
      <t>キリシマ</t>
    </rPh>
    <rPh sb="2" eb="4">
      <t>コウトウ</t>
    </rPh>
    <rPh sb="4" eb="6">
      <t>ガッコウ</t>
    </rPh>
    <phoneticPr fontId="2"/>
  </si>
  <si>
    <t>899-6507</t>
  </si>
  <si>
    <t>蒲生高等学校</t>
  </si>
  <si>
    <t>899-5304</t>
  </si>
  <si>
    <t>姶良市蒲生町下久徳８４８番地２</t>
    <rPh sb="2" eb="3">
      <t>シ</t>
    </rPh>
    <phoneticPr fontId="2"/>
  </si>
  <si>
    <t>加治木高等学校</t>
  </si>
  <si>
    <t>899-5214</t>
  </si>
  <si>
    <t>姶良市加治木町仮屋町２１１番地</t>
    <rPh sb="2" eb="3">
      <t>シ</t>
    </rPh>
    <phoneticPr fontId="2"/>
  </si>
  <si>
    <t>加治木工業高等学校</t>
  </si>
  <si>
    <t>899-5211</t>
  </si>
  <si>
    <t>姶良市加治木町新富町１３１番地</t>
    <rPh sb="2" eb="3">
      <t>シ</t>
    </rPh>
    <phoneticPr fontId="2"/>
  </si>
  <si>
    <t>隼人工業高等学校</t>
  </si>
  <si>
    <t>899-5106</t>
  </si>
  <si>
    <t>国分高等学校</t>
  </si>
  <si>
    <t>899-4332</t>
  </si>
  <si>
    <t>霧島市国分中央２丁目８番１号</t>
    <rPh sb="0" eb="2">
      <t>キリシマ</t>
    </rPh>
    <rPh sb="2" eb="3">
      <t>シ</t>
    </rPh>
    <phoneticPr fontId="2"/>
  </si>
  <si>
    <t>福山高等学校</t>
  </si>
  <si>
    <t>899-4501</t>
  </si>
  <si>
    <t>霧島市福山町福山５３９９番地１</t>
    <rPh sb="0" eb="2">
      <t>キリシマ</t>
    </rPh>
    <rPh sb="2" eb="3">
      <t>シ</t>
    </rPh>
    <rPh sb="5" eb="6">
      <t>マチ</t>
    </rPh>
    <phoneticPr fontId="2"/>
  </si>
  <si>
    <t>加治木養護学校</t>
  </si>
  <si>
    <t>899-5241</t>
  </si>
  <si>
    <t>姶良市加治木町木田１７８４番地</t>
    <rPh sb="2" eb="3">
      <t>シ</t>
    </rPh>
    <phoneticPr fontId="2"/>
  </si>
  <si>
    <t>牧之原養護学校</t>
  </si>
  <si>
    <t>霧島市福山町福山6140番地１</t>
    <rPh sb="0" eb="2">
      <t>キリシマ</t>
    </rPh>
    <rPh sb="2" eb="3">
      <t>シ</t>
    </rPh>
    <phoneticPr fontId="2"/>
  </si>
  <si>
    <t>国分中央高等学校</t>
  </si>
  <si>
    <t>霧島市国分中央一丁目１０番１号</t>
    <rPh sb="0" eb="2">
      <t>キリシマ</t>
    </rPh>
    <rPh sb="2" eb="3">
      <t>シ</t>
    </rPh>
    <phoneticPr fontId="2"/>
  </si>
  <si>
    <t>財部高等学校</t>
  </si>
  <si>
    <t>899-4101</t>
  </si>
  <si>
    <t>曽於市財部町南俣１３４３番地</t>
    <rPh sb="2" eb="3">
      <t>シ</t>
    </rPh>
    <phoneticPr fontId="2"/>
  </si>
  <si>
    <t>末吉高等学校</t>
  </si>
  <si>
    <t>899-8605</t>
  </si>
  <si>
    <t>曽於市末吉町二之方６０８０番地</t>
    <rPh sb="2" eb="3">
      <t>シ</t>
    </rPh>
    <phoneticPr fontId="2"/>
  </si>
  <si>
    <t>岩川高等学校</t>
  </si>
  <si>
    <t>899-8102</t>
  </si>
  <si>
    <t>曽於市大隅町岩川５０６９番地</t>
    <rPh sb="2" eb="3">
      <t>シ</t>
    </rPh>
    <rPh sb="12" eb="14">
      <t>バンチ</t>
    </rPh>
    <phoneticPr fontId="2"/>
  </si>
  <si>
    <t>志布志高等学校</t>
  </si>
  <si>
    <t>899-7104</t>
  </si>
  <si>
    <t>有明高等学校</t>
  </si>
  <si>
    <t>899-7301</t>
  </si>
  <si>
    <t>曽於郡大崎町菱田１４４１</t>
    <rPh sb="0" eb="3">
      <t>ソオグン</t>
    </rPh>
    <phoneticPr fontId="2"/>
  </si>
  <si>
    <t>串良商業高等学校</t>
    <rPh sb="0" eb="2">
      <t>クシラ</t>
    </rPh>
    <rPh sb="2" eb="4">
      <t>ショウギョウ</t>
    </rPh>
    <rPh sb="4" eb="6">
      <t>コウトウ</t>
    </rPh>
    <rPh sb="6" eb="8">
      <t>ガッコウ</t>
    </rPh>
    <phoneticPr fontId="2"/>
  </si>
  <si>
    <t>893-1603</t>
  </si>
  <si>
    <t>鹿屋市串良町岡崎２４９６番地１</t>
    <rPh sb="0" eb="2">
      <t>カノヤ</t>
    </rPh>
    <rPh sb="2" eb="3">
      <t>シ</t>
    </rPh>
    <phoneticPr fontId="2"/>
  </si>
  <si>
    <t>高山高等学校</t>
  </si>
  <si>
    <t>893-1206</t>
  </si>
  <si>
    <t>肝属郡肝付町前田５０２５番地</t>
    <rPh sb="3" eb="4">
      <t>キモ</t>
    </rPh>
    <rPh sb="4" eb="5">
      <t>ヅケ</t>
    </rPh>
    <rPh sb="5" eb="6">
      <t>チョウ</t>
    </rPh>
    <phoneticPr fontId="2"/>
  </si>
  <si>
    <t>鹿屋高等学校</t>
  </si>
  <si>
    <t>893-0016</t>
  </si>
  <si>
    <t>鹿屋市白崎町１３番１号</t>
  </si>
  <si>
    <t>鹿屋農業高等学校</t>
  </si>
  <si>
    <t>893-0014</t>
  </si>
  <si>
    <t>鹿屋市寿２丁目１７番５号</t>
  </si>
  <si>
    <t>鹿屋工業高校</t>
  </si>
  <si>
    <t>893-0032</t>
  </si>
  <si>
    <t>鹿屋市川西町４４９０番地</t>
  </si>
  <si>
    <t>垂水高等学校</t>
  </si>
  <si>
    <t>891-2106</t>
  </si>
  <si>
    <t>垂水市中央町１４番地</t>
  </si>
  <si>
    <t>南大隅高等学校</t>
  </si>
  <si>
    <t>893-2501</t>
  </si>
  <si>
    <t>肝属郡南大隅町根占川北４１３番地</t>
  </si>
  <si>
    <t>鹿屋養護学校</t>
  </si>
  <si>
    <t>893-0067</t>
  </si>
  <si>
    <t>鹿屋市大浦町１４０００番地</t>
  </si>
  <si>
    <t>曽於高等学校</t>
    <rPh sb="0" eb="2">
      <t>ソオ</t>
    </rPh>
    <rPh sb="2" eb="4">
      <t>コウトウ</t>
    </rPh>
    <rPh sb="4" eb="6">
      <t>ガッコウ</t>
    </rPh>
    <phoneticPr fontId="2"/>
  </si>
  <si>
    <t>899-8605</t>
  </si>
  <si>
    <t>曽於市末吉町二之方６０８０番地(末吉高校内)</t>
    <rPh sb="2" eb="3">
      <t>シ</t>
    </rPh>
    <rPh sb="16" eb="18">
      <t>スエヨシ</t>
    </rPh>
    <rPh sb="18" eb="20">
      <t>コウコウ</t>
    </rPh>
    <rPh sb="20" eb="21">
      <t>ナイ</t>
    </rPh>
    <phoneticPr fontId="2"/>
  </si>
  <si>
    <t>鹿屋女子高等学校</t>
  </si>
  <si>
    <t>893-0064</t>
  </si>
  <si>
    <t>鹿屋市西原１丁目２４番３５号</t>
    <rPh sb="10" eb="11">
      <t>バン</t>
    </rPh>
    <rPh sb="13" eb="14">
      <t>ゴウ</t>
    </rPh>
    <phoneticPr fontId="2"/>
  </si>
  <si>
    <t>種子島高等学校</t>
    <rPh sb="0" eb="3">
      <t>タネガシマ</t>
    </rPh>
    <rPh sb="3" eb="5">
      <t>コウトウ</t>
    </rPh>
    <rPh sb="5" eb="7">
      <t>ガッコウ</t>
    </rPh>
    <phoneticPr fontId="2"/>
  </si>
  <si>
    <t>891-3196</t>
  </si>
  <si>
    <t>西之表市西之表９６０７番地１</t>
  </si>
  <si>
    <t>種子島中央高等学校</t>
    <rPh sb="0" eb="3">
      <t>タネガシマ</t>
    </rPh>
    <rPh sb="3" eb="5">
      <t>チュウオウ</t>
    </rPh>
    <rPh sb="5" eb="7">
      <t>コウトウ</t>
    </rPh>
    <rPh sb="7" eb="9">
      <t>ガッコウ</t>
    </rPh>
    <phoneticPr fontId="2"/>
  </si>
  <si>
    <t>891-3604</t>
  </si>
  <si>
    <t>熊毛郡中種子町野間４２５８番地１</t>
  </si>
  <si>
    <t>屋久島高等学校</t>
  </si>
  <si>
    <t>891-4205</t>
  </si>
  <si>
    <t>熊毛郡屋久島町宮之浦2479-1</t>
    <rPh sb="5" eb="6">
      <t>シマ</t>
    </rPh>
    <phoneticPr fontId="2"/>
  </si>
  <si>
    <t>中種子養護学校</t>
  </si>
  <si>
    <t>熊毛郡中種子町野間６５８４－４</t>
  </si>
  <si>
    <t>大島高等学校</t>
  </si>
  <si>
    <t>894-8588</t>
  </si>
  <si>
    <t>奄美市名瀬安勝町７番１号</t>
    <rPh sb="0" eb="2">
      <t>アマミ</t>
    </rPh>
    <rPh sb="2" eb="3">
      <t>シ</t>
    </rPh>
    <phoneticPr fontId="2"/>
  </si>
  <si>
    <t>奄美高等学校</t>
  </si>
  <si>
    <t>894-8567</t>
  </si>
  <si>
    <t>奄美市名瀬古田町１番１号</t>
    <rPh sb="0" eb="2">
      <t>アマミ</t>
    </rPh>
    <rPh sb="2" eb="3">
      <t>シ</t>
    </rPh>
    <phoneticPr fontId="2"/>
  </si>
  <si>
    <t>奄美高等学校（定時制）</t>
    <rPh sb="0" eb="2">
      <t>アマミ</t>
    </rPh>
    <rPh sb="2" eb="4">
      <t>コウトウ</t>
    </rPh>
    <rPh sb="4" eb="6">
      <t>ガッコウ</t>
    </rPh>
    <rPh sb="7" eb="10">
      <t>テイジセイ</t>
    </rPh>
    <phoneticPr fontId="2"/>
  </si>
  <si>
    <t>大島北高等学校</t>
  </si>
  <si>
    <t>894-0512</t>
  </si>
  <si>
    <t>古仁屋高等学校</t>
  </si>
  <si>
    <t>894-1508</t>
  </si>
  <si>
    <t>喜界高等学校</t>
  </si>
  <si>
    <t>891-6201</t>
  </si>
  <si>
    <t>大島郡喜界町赤連２５３６番地</t>
  </si>
  <si>
    <t>徳之島高等学校</t>
    <rPh sb="0" eb="3">
      <t>トクノシマ</t>
    </rPh>
    <rPh sb="3" eb="5">
      <t>コウトウ</t>
    </rPh>
    <rPh sb="5" eb="6">
      <t>ガク</t>
    </rPh>
    <rPh sb="6" eb="7">
      <t>コウ</t>
    </rPh>
    <phoneticPr fontId="2"/>
  </si>
  <si>
    <t>891-7101</t>
  </si>
  <si>
    <t>大島郡徳之島町亀津７８４番地</t>
  </si>
  <si>
    <t>沖永良部高等学校</t>
  </si>
  <si>
    <t>891-9293</t>
  </si>
  <si>
    <t>大島郡知名町余多２４１番地</t>
  </si>
  <si>
    <t>与論高等学校</t>
  </si>
  <si>
    <t>891-9301</t>
  </si>
  <si>
    <t>大島郡与論町茶花１２３４－１</t>
  </si>
  <si>
    <t>大島養護学校</t>
  </si>
  <si>
    <t>894-0412</t>
  </si>
  <si>
    <t>大島郡龍郷町芦徳１９１２番地１</t>
  </si>
  <si>
    <t>谷山</t>
    <rPh sb="0" eb="2">
      <t>タニヤマ</t>
    </rPh>
    <phoneticPr fontId="2"/>
  </si>
  <si>
    <t>田上</t>
    <rPh sb="0" eb="2">
      <t>タガミ</t>
    </rPh>
    <phoneticPr fontId="2"/>
  </si>
  <si>
    <t>吉野</t>
    <rPh sb="0" eb="2">
      <t>ヨシノ</t>
    </rPh>
    <phoneticPr fontId="2"/>
  </si>
  <si>
    <t>桜ヶ丘</t>
    <rPh sb="0" eb="3">
      <t>サクラガオカ</t>
    </rPh>
    <phoneticPr fontId="2"/>
  </si>
  <si>
    <t>河頭</t>
    <rPh sb="0" eb="1">
      <t>カワ</t>
    </rPh>
    <rPh sb="1" eb="2">
      <t>アタマ</t>
    </rPh>
    <phoneticPr fontId="2"/>
  </si>
  <si>
    <t>吹上</t>
    <rPh sb="0" eb="2">
      <t>フキアゲ</t>
    </rPh>
    <phoneticPr fontId="2"/>
  </si>
  <si>
    <t>伊集院</t>
    <rPh sb="0" eb="3">
      <t>イジュウイン</t>
    </rPh>
    <phoneticPr fontId="2"/>
  </si>
  <si>
    <t>市来</t>
    <rPh sb="0" eb="2">
      <t>イチキ</t>
    </rPh>
    <phoneticPr fontId="2"/>
  </si>
  <si>
    <t>串木野</t>
    <rPh sb="0" eb="3">
      <t>クシキノ</t>
    </rPh>
    <phoneticPr fontId="2"/>
  </si>
  <si>
    <t>神村学園前</t>
    <rPh sb="0" eb="2">
      <t>カミムラ</t>
    </rPh>
    <rPh sb="2" eb="5">
      <t>ガクエンマエ</t>
    </rPh>
    <phoneticPr fontId="2"/>
  </si>
  <si>
    <t>鹿児島</t>
    <rPh sb="0" eb="3">
      <t>カゴシマ</t>
    </rPh>
    <phoneticPr fontId="2"/>
  </si>
  <si>
    <t>伊敷</t>
    <rPh sb="0" eb="2">
      <t>イシキ</t>
    </rPh>
    <phoneticPr fontId="2"/>
  </si>
  <si>
    <t>二月田</t>
    <rPh sb="0" eb="1">
      <t>2</t>
    </rPh>
    <rPh sb="1" eb="2">
      <t>ガツ</t>
    </rPh>
    <rPh sb="2" eb="3">
      <t>タ</t>
    </rPh>
    <phoneticPr fontId="2"/>
  </si>
  <si>
    <t>東大山</t>
    <rPh sb="0" eb="1">
      <t>ヒガシ</t>
    </rPh>
    <rPh sb="1" eb="3">
      <t>オオヤマ</t>
    </rPh>
    <phoneticPr fontId="2"/>
  </si>
  <si>
    <t>東頴娃</t>
    <rPh sb="0" eb="1">
      <t>ヒガシ</t>
    </rPh>
    <rPh sb="1" eb="3">
      <t>エイ</t>
    </rPh>
    <phoneticPr fontId="2"/>
  </si>
  <si>
    <t>指宿</t>
    <rPh sb="0" eb="2">
      <t>イブスキ</t>
    </rPh>
    <phoneticPr fontId="2"/>
  </si>
  <si>
    <t>枕崎</t>
    <rPh sb="0" eb="2">
      <t>マクラザキ</t>
    </rPh>
    <phoneticPr fontId="2"/>
  </si>
  <si>
    <t>薩摩板敷</t>
    <rPh sb="0" eb="2">
      <t>サツマ</t>
    </rPh>
    <rPh sb="2" eb="3">
      <t>イタ</t>
    </rPh>
    <rPh sb="3" eb="4">
      <t>シキ</t>
    </rPh>
    <phoneticPr fontId="2"/>
  </si>
  <si>
    <t>加世田</t>
    <rPh sb="0" eb="3">
      <t>カセダ</t>
    </rPh>
    <phoneticPr fontId="2"/>
  </si>
  <si>
    <t>川辺</t>
    <rPh sb="0" eb="2">
      <t>カワナベ</t>
    </rPh>
    <phoneticPr fontId="2"/>
  </si>
  <si>
    <t>知覧</t>
    <rPh sb="0" eb="2">
      <t>チラン</t>
    </rPh>
    <phoneticPr fontId="2"/>
  </si>
  <si>
    <t>金峰</t>
    <rPh sb="0" eb="2">
      <t>キンポウ</t>
    </rPh>
    <phoneticPr fontId="2"/>
  </si>
  <si>
    <t>薩摩今和泉</t>
    <rPh sb="0" eb="2">
      <t>サツマ</t>
    </rPh>
    <rPh sb="2" eb="5">
      <t>イマイズミ</t>
    </rPh>
    <phoneticPr fontId="2"/>
  </si>
  <si>
    <t>上川内</t>
    <rPh sb="0" eb="3">
      <t>カミセンダイ</t>
    </rPh>
    <phoneticPr fontId="2"/>
  </si>
  <si>
    <t>川内</t>
    <rPh sb="0" eb="2">
      <t>センダイ</t>
    </rPh>
    <phoneticPr fontId="2"/>
  </si>
  <si>
    <t>入来</t>
    <rPh sb="0" eb="2">
      <t>イリキ</t>
    </rPh>
    <phoneticPr fontId="2"/>
  </si>
  <si>
    <t>宮之城</t>
    <rPh sb="0" eb="3">
      <t>ミヤノジョウ</t>
    </rPh>
    <phoneticPr fontId="2"/>
  </si>
  <si>
    <t>阿久根</t>
    <rPh sb="0" eb="3">
      <t>アクネ</t>
    </rPh>
    <phoneticPr fontId="2"/>
  </si>
  <si>
    <t>野田郷</t>
    <rPh sb="0" eb="2">
      <t>ノダ</t>
    </rPh>
    <rPh sb="2" eb="3">
      <t>ゴウ</t>
    </rPh>
    <phoneticPr fontId="2"/>
  </si>
  <si>
    <t>西出水</t>
    <rPh sb="0" eb="1">
      <t>ニシ</t>
    </rPh>
    <rPh sb="1" eb="3">
      <t>イズミ</t>
    </rPh>
    <phoneticPr fontId="2"/>
  </si>
  <si>
    <t>出水</t>
    <rPh sb="0" eb="2">
      <t>イズミ</t>
    </rPh>
    <phoneticPr fontId="2"/>
  </si>
  <si>
    <t>米ノ津</t>
    <rPh sb="0" eb="1">
      <t>コメ</t>
    </rPh>
    <rPh sb="2" eb="3">
      <t>ツ</t>
    </rPh>
    <phoneticPr fontId="2"/>
  </si>
  <si>
    <t>大口</t>
    <rPh sb="0" eb="2">
      <t>オオクチ</t>
    </rPh>
    <phoneticPr fontId="2"/>
  </si>
  <si>
    <t>霧島温泉</t>
    <rPh sb="0" eb="2">
      <t>キリシマ</t>
    </rPh>
    <rPh sb="2" eb="4">
      <t>オンセン</t>
    </rPh>
    <phoneticPr fontId="2"/>
  </si>
  <si>
    <t>三船</t>
    <rPh sb="0" eb="2">
      <t>ミフネ</t>
    </rPh>
    <phoneticPr fontId="2"/>
  </si>
  <si>
    <t>反土</t>
    <rPh sb="0" eb="2">
      <t>タンド</t>
    </rPh>
    <phoneticPr fontId="2"/>
  </si>
  <si>
    <t>隼人</t>
    <rPh sb="0" eb="2">
      <t>ハヤト</t>
    </rPh>
    <phoneticPr fontId="2"/>
  </si>
  <si>
    <t>国分</t>
    <rPh sb="0" eb="2">
      <t>コクブ</t>
    </rPh>
    <phoneticPr fontId="2"/>
  </si>
  <si>
    <t>牧之原</t>
    <rPh sb="0" eb="3">
      <t>マキノハラ</t>
    </rPh>
    <phoneticPr fontId="2"/>
  </si>
  <si>
    <t>錦江</t>
    <rPh sb="0" eb="2">
      <t>ニシキエ</t>
    </rPh>
    <phoneticPr fontId="2"/>
  </si>
  <si>
    <t>財部</t>
    <rPh sb="0" eb="2">
      <t>タカラベ</t>
    </rPh>
    <phoneticPr fontId="2"/>
  </si>
  <si>
    <t>末吉</t>
    <rPh sb="0" eb="2">
      <t>スエヨシ</t>
    </rPh>
    <phoneticPr fontId="2"/>
  </si>
  <si>
    <t>岩川</t>
    <rPh sb="0" eb="2">
      <t>イワガワ</t>
    </rPh>
    <phoneticPr fontId="2"/>
  </si>
  <si>
    <t>志布志</t>
    <rPh sb="0" eb="3">
      <t>シブシ</t>
    </rPh>
    <phoneticPr fontId="2"/>
  </si>
  <si>
    <t>菱田</t>
    <rPh sb="0" eb="2">
      <t>ヒシダ</t>
    </rPh>
    <phoneticPr fontId="2"/>
  </si>
  <si>
    <t>串良</t>
    <rPh sb="0" eb="2">
      <t>クシラ</t>
    </rPh>
    <phoneticPr fontId="2"/>
  </si>
  <si>
    <t>大隅高山</t>
    <rPh sb="0" eb="2">
      <t>オオスミ</t>
    </rPh>
    <rPh sb="2" eb="4">
      <t>コウヤマ</t>
    </rPh>
    <phoneticPr fontId="2"/>
  </si>
  <si>
    <t>鹿屋</t>
    <rPh sb="0" eb="2">
      <t>カノヤ</t>
    </rPh>
    <phoneticPr fontId="2"/>
  </si>
  <si>
    <t>鹿屋中央</t>
    <rPh sb="0" eb="2">
      <t>カノヤ</t>
    </rPh>
    <rPh sb="2" eb="4">
      <t>チュウオウ</t>
    </rPh>
    <phoneticPr fontId="2"/>
  </si>
  <si>
    <t>大隅川西</t>
    <rPh sb="0" eb="2">
      <t>オオスミ</t>
    </rPh>
    <rPh sb="2" eb="4">
      <t>カワニシ</t>
    </rPh>
    <phoneticPr fontId="2"/>
  </si>
  <si>
    <t>垂水</t>
    <rPh sb="0" eb="2">
      <t>タルミズ</t>
    </rPh>
    <phoneticPr fontId="2"/>
  </si>
  <si>
    <t>根占</t>
    <rPh sb="0" eb="2">
      <t>ネジメ</t>
    </rPh>
    <phoneticPr fontId="2"/>
  </si>
  <si>
    <t>西原</t>
    <rPh sb="0" eb="2">
      <t>ニシハラ</t>
    </rPh>
    <phoneticPr fontId="2"/>
  </si>
  <si>
    <t>西之表</t>
    <rPh sb="0" eb="3">
      <t>ニシノオモテ</t>
    </rPh>
    <phoneticPr fontId="2"/>
  </si>
  <si>
    <t>野間</t>
    <rPh sb="0" eb="2">
      <t>ノマ</t>
    </rPh>
    <phoneticPr fontId="2"/>
  </si>
  <si>
    <t>宮之浦</t>
    <rPh sb="0" eb="3">
      <t>ミヤノウラ</t>
    </rPh>
    <phoneticPr fontId="2"/>
  </si>
  <si>
    <t>名瀬</t>
    <rPh sb="0" eb="2">
      <t>ナゼ</t>
    </rPh>
    <phoneticPr fontId="2"/>
  </si>
  <si>
    <t>赤木名</t>
    <rPh sb="0" eb="1">
      <t>アカ</t>
    </rPh>
    <rPh sb="1" eb="2">
      <t>キ</t>
    </rPh>
    <rPh sb="2" eb="3">
      <t>ナ</t>
    </rPh>
    <phoneticPr fontId="2"/>
  </si>
  <si>
    <t>古仁屋</t>
    <rPh sb="0" eb="1">
      <t>フル</t>
    </rPh>
    <rPh sb="1" eb="2">
      <t>ジン</t>
    </rPh>
    <rPh sb="2" eb="3">
      <t>ヤ</t>
    </rPh>
    <phoneticPr fontId="2"/>
  </si>
  <si>
    <t>喜界島空港</t>
    <rPh sb="0" eb="3">
      <t>キカイジマ</t>
    </rPh>
    <rPh sb="3" eb="5">
      <t>クウコウ</t>
    </rPh>
    <phoneticPr fontId="2"/>
  </si>
  <si>
    <t>亀津</t>
    <rPh sb="0" eb="1">
      <t>カメ</t>
    </rPh>
    <rPh sb="1" eb="2">
      <t>ツ</t>
    </rPh>
    <phoneticPr fontId="2"/>
  </si>
  <si>
    <t>余多</t>
    <rPh sb="0" eb="2">
      <t>アマタ</t>
    </rPh>
    <phoneticPr fontId="2"/>
  </si>
  <si>
    <t>与論空港</t>
    <rPh sb="0" eb="2">
      <t>ヨロン</t>
    </rPh>
    <rPh sb="2" eb="4">
      <t>クウコウ</t>
    </rPh>
    <phoneticPr fontId="2"/>
  </si>
  <si>
    <t>赤尾木</t>
    <rPh sb="0" eb="1">
      <t>アカ</t>
    </rPh>
    <rPh sb="1" eb="2">
      <t>オ</t>
    </rPh>
    <rPh sb="2" eb="3">
      <t>キ</t>
    </rPh>
    <phoneticPr fontId="2"/>
  </si>
  <si>
    <t>肝属郡肝付町前田５０２５</t>
    <rPh sb="0" eb="3">
      <t>キモツキグン</t>
    </rPh>
    <rPh sb="3" eb="6">
      <t>キモツキチョウ</t>
    </rPh>
    <rPh sb="6" eb="8">
      <t>マエダ</t>
    </rPh>
    <phoneticPr fontId="4"/>
  </si>
  <si>
    <t>鹿児島支部</t>
    <rPh sb="0" eb="1">
      <t>シカ</t>
    </rPh>
    <rPh sb="1" eb="2">
      <t>ジ</t>
    </rPh>
    <rPh sb="2" eb="3">
      <t>シマ</t>
    </rPh>
    <rPh sb="3" eb="5">
      <t>シブ</t>
    </rPh>
    <phoneticPr fontId="2"/>
  </si>
  <si>
    <t>南薩支部</t>
    <rPh sb="0" eb="2">
      <t>ナンサツ</t>
    </rPh>
    <rPh sb="2" eb="4">
      <t>シブ</t>
    </rPh>
    <phoneticPr fontId="2"/>
  </si>
  <si>
    <t>北薩支部</t>
    <rPh sb="0" eb="1">
      <t>キタ</t>
    </rPh>
    <rPh sb="1" eb="2">
      <t>サツ</t>
    </rPh>
    <rPh sb="2" eb="4">
      <t>シブ</t>
    </rPh>
    <phoneticPr fontId="2"/>
  </si>
  <si>
    <t>大隅支部</t>
    <rPh sb="0" eb="2">
      <t>オオスミ</t>
    </rPh>
    <rPh sb="2" eb="4">
      <t>シブ</t>
    </rPh>
    <phoneticPr fontId="2"/>
  </si>
  <si>
    <t>熊毛支部</t>
    <rPh sb="0" eb="2">
      <t>クマゲ</t>
    </rPh>
    <rPh sb="2" eb="4">
      <t>シブ</t>
    </rPh>
    <phoneticPr fontId="2"/>
  </si>
  <si>
    <t>大島支部</t>
    <rPh sb="0" eb="2">
      <t>オオシマ</t>
    </rPh>
    <rPh sb="2" eb="4">
      <t>シブ</t>
    </rPh>
    <phoneticPr fontId="2"/>
  </si>
  <si>
    <t>楠隼高等学校</t>
    <rPh sb="0" eb="1">
      <t>クスノキ</t>
    </rPh>
    <rPh sb="1" eb="2">
      <t>ハヤブサ</t>
    </rPh>
    <rPh sb="2" eb="4">
      <t>コウトウ</t>
    </rPh>
    <rPh sb="4" eb="6">
      <t>ガッコウ</t>
    </rPh>
    <phoneticPr fontId="4"/>
  </si>
  <si>
    <t>南薩地区</t>
    <rPh sb="0" eb="2">
      <t>ナンサツ</t>
    </rPh>
    <rPh sb="2" eb="4">
      <t>チク</t>
    </rPh>
    <phoneticPr fontId="2"/>
  </si>
  <si>
    <t>北薩地区</t>
    <rPh sb="0" eb="2">
      <t>ホクサツ</t>
    </rPh>
    <rPh sb="2" eb="4">
      <t>チク</t>
    </rPh>
    <phoneticPr fontId="2"/>
  </si>
  <si>
    <t>大隅地区</t>
    <rPh sb="0" eb="2">
      <t>オオスミ</t>
    </rPh>
    <rPh sb="2" eb="4">
      <t>チク</t>
    </rPh>
    <phoneticPr fontId="2"/>
  </si>
  <si>
    <t>鹿児島市吉野一丁目４２番１号</t>
    <rPh sb="6" eb="7">
      <t>1</t>
    </rPh>
    <rPh sb="7" eb="9">
      <t>チョウメ</t>
    </rPh>
    <phoneticPr fontId="2"/>
  </si>
  <si>
    <t>892-0877</t>
  </si>
  <si>
    <t>H27.2.2現在</t>
    <rPh sb="7" eb="9">
      <t>ゲンザイ</t>
    </rPh>
    <phoneticPr fontId="2"/>
  </si>
  <si>
    <t>鹿児島市下伊敷一丁目５２番２７</t>
    <rPh sb="12" eb="13">
      <t>バン</t>
    </rPh>
    <phoneticPr fontId="2"/>
  </si>
  <si>
    <t>890-8686</t>
  </si>
  <si>
    <t>令和　年４月１日付け異動に伴う下記職員の関係書類を送付いたします。</t>
    <rPh sb="0" eb="2">
      <t>レイワ</t>
    </rPh>
    <rPh sb="3" eb="4">
      <t>ネン</t>
    </rPh>
    <rPh sb="4" eb="5">
      <t>ヘイネン</t>
    </rPh>
    <rPh sb="5" eb="6">
      <t>ガツ</t>
    </rPh>
    <rPh sb="6" eb="8">
      <t>イチニチ</t>
    </rPh>
    <rPh sb="8" eb="9">
      <t>ズ</t>
    </rPh>
    <rPh sb="10" eb="12">
      <t>イドウ</t>
    </rPh>
    <rPh sb="13" eb="14">
      <t>トモナ</t>
    </rPh>
    <rPh sb="15" eb="17">
      <t>カキ</t>
    </rPh>
    <rPh sb="17" eb="19">
      <t>ショクイン</t>
    </rPh>
    <rPh sb="20" eb="22">
      <t>カンケイ</t>
    </rPh>
    <rPh sb="22" eb="24">
      <t>ショルイ</t>
    </rPh>
    <rPh sb="25" eb="27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</si>
</sst>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0;"/>
    <numFmt numFmtId="177" formatCode="[$-411]ggge&quot;年&quot;m&quot;月&quot;d&quot;日&quot;;@"/>
    <numFmt numFmtId="178" formatCode=";;;"/>
    <numFmt numFmtId="179" formatCode="General&quot;日&quot;"/>
    <numFmt numFmtId="180" formatCode="General\ \ &quot;御中&quot;"/>
  </numFmts>
  <fonts count="42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1"/>
      <color indexed="4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9"/>
      <name val="ＭＳ Ｐ明朝"/>
      <family val="1"/>
    </font>
    <font>
      <sz val="26"/>
      <name val="ＭＳ Ｐ明朝"/>
      <family val="1"/>
    </font>
    <font>
      <b/>
      <sz val="11"/>
      <color indexed="42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1"/>
      <color indexed="9"/>
      <name val="ＭＳ Ｐゴシック"/>
      <family val="3"/>
    </font>
    <font>
      <sz val="18"/>
      <name val="ＭＳ Ｐゴシック"/>
      <family val="3"/>
    </font>
    <font>
      <b/>
      <sz val="10"/>
      <name val="ＭＳ Ｐ明朝"/>
      <family val="1"/>
    </font>
    <font>
      <b/>
      <sz val="9"/>
      <color indexed="42"/>
      <name val="ＭＳ Ｐゴシック"/>
      <family val="3"/>
    </font>
    <font>
      <b/>
      <sz val="8"/>
      <color indexed="42"/>
      <name val="ＭＳ Ｐゴシック"/>
      <family val="3"/>
    </font>
    <font>
      <b/>
      <sz val="7.5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theme="1"/>
      <name val="ＭＳ Ｐゴシック"/>
      <family val="3"/>
    </font>
    <font>
      <sz val="9"/>
      <color rgb="FF000000"/>
      <name val="MS UI Gothic"/>
      <family val="3"/>
    </font>
    <font>
      <b/>
      <sz val="11"/>
      <color rgb="FF000000"/>
      <name val="ＭＳ Ｐゴシック"/>
      <family val="2"/>
    </font>
    <font>
      <b/>
      <sz val="16"/>
      <color rgb="FF000000"/>
      <name val="HG丸ｺﾞｼｯｸM-PRO"/>
      <family val="2"/>
    </font>
    <font>
      <b/>
      <u val="single"/>
      <sz val="11"/>
      <color rgb="FF000000"/>
      <name val="ＭＳ Ｐゴシック"/>
      <family val="2"/>
    </font>
    <font>
      <b/>
      <sz val="14"/>
      <color rgb="FF000000"/>
      <name val="ＭＳ Ｐゴシック"/>
      <family val="2"/>
    </font>
    <font>
      <sz val="8"/>
      <name val="Tahoma"/>
      <family val="2"/>
    </font>
    <font>
      <sz val="6"/>
      <color rgb="FF000000"/>
      <name val="ＭＳ Ｐゴシック"/>
      <family val="2"/>
    </font>
    <font>
      <sz val="11"/>
      <color rgb="FF000000"/>
      <name val="ＭＳ Ｐ明朝"/>
      <family val="2"/>
    </font>
    <font>
      <sz val="10"/>
      <color rgb="FF000000"/>
      <name val="ＭＳ Ｐ明朝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double"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dashed"/>
      <right/>
      <top style="thin"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dashed"/>
      <right/>
      <top/>
      <bottom style="thin"/>
    </border>
    <border>
      <left/>
      <right style="dashed"/>
      <top/>
      <bottom style="thin"/>
    </border>
    <border>
      <left/>
      <right style="dashed"/>
      <top/>
      <bottom/>
    </border>
    <border>
      <left style="dashed"/>
      <right/>
      <top/>
      <bottom/>
    </border>
    <border>
      <left/>
      <right/>
      <top style="medium">
        <color indexed="10"/>
      </top>
      <bottom style="medium">
        <color indexed="10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medium">
        <color indexed="10"/>
      </top>
      <bottom style="medium">
        <color indexed="10"/>
      </bottom>
    </border>
    <border>
      <left/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ck"/>
      <top style="medium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double"/>
      <top style="medium">
        <color indexed="10"/>
      </top>
      <bottom style="medium">
        <color indexed="10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ashed"/>
      <top style="thin"/>
      <bottom style="thin"/>
    </border>
    <border>
      <left/>
      <right style="dashed"/>
      <top style="dashed"/>
      <bottom/>
    </border>
    <border>
      <left/>
      <right style="dashed"/>
      <top/>
      <bottom style="dashed"/>
    </border>
    <border>
      <left/>
      <right style="dashed"/>
      <top style="thin"/>
      <bottom/>
    </border>
    <border>
      <left style="thin"/>
      <right/>
      <top/>
      <bottom style="dashed"/>
    </border>
    <border>
      <left style="dashed"/>
      <right style="dashed"/>
      <top style="thin"/>
      <bottom/>
    </border>
    <border>
      <left style="dashed"/>
      <right style="dashed"/>
      <top/>
      <bottom/>
    </border>
    <border>
      <left style="thin"/>
      <right/>
      <top style="dashed"/>
      <bottom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thin"/>
      <bottom/>
    </border>
    <border>
      <left style="thin"/>
      <right style="dashed"/>
      <top/>
      <bottom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ashed"/>
      <right style="thin"/>
      <top style="thin"/>
      <bottom/>
    </border>
    <border>
      <left style="dashed"/>
      <right style="thin"/>
      <top/>
      <bottom/>
    </border>
    <border>
      <left style="thin"/>
      <right style="thin"/>
      <top style="thin"/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38" fontId="0" fillId="0" borderId="0" applyFont="0" applyFill="0" applyBorder="0" applyAlignment="0" applyProtection="0"/>
    <xf numFmtId="0" fontId="0" fillId="0" borderId="0">
      <alignment/>
      <protection/>
    </xf>
  </cellStyleXfs>
  <cellXfs count="4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NumberFormat="1"/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shrinkToFit="1"/>
    </xf>
    <xf numFmtId="0" fontId="0" fillId="0" borderId="3" xfId="0" applyFont="1" applyBorder="1"/>
    <xf numFmtId="0" fontId="4" fillId="0" borderId="0" xfId="0" applyFont="1"/>
    <xf numFmtId="0" fontId="4" fillId="0" borderId="2" xfId="0" applyFont="1" applyBorder="1"/>
    <xf numFmtId="0" fontId="8" fillId="2" borderId="1" xfId="0" applyFont="1" applyFill="1" applyBorder="1" applyProtection="1">
      <protection locked="0"/>
    </xf>
    <xf numFmtId="0" fontId="0" fillId="0" borderId="1" xfId="0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176" fontId="9" fillId="0" borderId="1" xfId="0" applyNumberFormat="1" applyFont="1" applyBorder="1"/>
    <xf numFmtId="0" fontId="0" fillId="0" borderId="1" xfId="0" applyFont="1" applyBorder="1" applyAlignment="1">
      <alignment horizontal="distributed" vertical="center"/>
    </xf>
    <xf numFmtId="176" fontId="0" fillId="0" borderId="0" xfId="0" applyNumberFormat="1"/>
    <xf numFmtId="176" fontId="0" fillId="0" borderId="0" xfId="0" applyNumberFormat="1" applyAlignment="1">
      <alignment horizontal="center" vertical="center"/>
    </xf>
    <xf numFmtId="0" fontId="10" fillId="0" borderId="5" xfId="0" applyFont="1" applyFill="1" applyBorder="1" applyAlignment="1">
      <alignment horizontal="distributed" vertical="center"/>
    </xf>
    <xf numFmtId="0" fontId="0" fillId="0" borderId="1" xfId="0" applyNumberFormat="1" applyBorder="1" applyAlignment="1">
      <alignment horizontal="distributed" vertical="center"/>
    </xf>
    <xf numFmtId="176" fontId="9" fillId="0" borderId="1" xfId="0" applyNumberFormat="1" applyFont="1" applyFill="1" applyBorder="1"/>
    <xf numFmtId="58" fontId="9" fillId="0" borderId="1" xfId="0" applyNumberFormat="1" applyFont="1" applyFill="1" applyBorder="1"/>
    <xf numFmtId="58" fontId="9" fillId="0" borderId="1" xfId="0" applyNumberFormat="1" applyFont="1" applyFill="1" applyBorder="1" applyAlignment="1">
      <alignment horizontal="center"/>
    </xf>
    <xf numFmtId="176" fontId="9" fillId="0" borderId="1" xfId="0" applyNumberFormat="1" applyFont="1" applyFill="1" applyBorder="1" applyAlignment="1">
      <alignment horizontal="center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58" fontId="13" fillId="2" borderId="8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57" fontId="9" fillId="2" borderId="1" xfId="0" applyNumberFormat="1" applyFont="1" applyFill="1" applyBorder="1" applyProtection="1">
      <protection locked="0"/>
    </xf>
    <xf numFmtId="58" fontId="9" fillId="2" borderId="1" xfId="0" applyNumberFormat="1" applyFont="1" applyFill="1" applyBorder="1" applyProtection="1">
      <protection locked="0"/>
    </xf>
    <xf numFmtId="38" fontId="9" fillId="2" borderId="1" xfId="21" applyFont="1" applyFill="1" applyBorder="1" applyProtection="1">
      <protection locked="0"/>
    </xf>
    <xf numFmtId="58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176" fontId="3" fillId="0" borderId="1" xfId="20" applyNumberFormat="1" applyBorder="1" applyAlignment="1" applyProtection="1">
      <alignment horizontal="center" shrinkToFit="1"/>
      <protection/>
    </xf>
    <xf numFmtId="0" fontId="0" fillId="0" borderId="1" xfId="0" applyBorder="1" applyAlignment="1">
      <alignment horizontal="center"/>
    </xf>
    <xf numFmtId="0" fontId="3" fillId="0" borderId="0" xfId="20" applyAlignment="1" applyProtection="1">
      <alignment horizontal="center" vertical="center"/>
      <protection/>
    </xf>
    <xf numFmtId="0" fontId="10" fillId="0" borderId="5" xfId="0" applyFont="1" applyBorder="1" applyAlignment="1">
      <alignment horizontal="distributed" vertical="center" wrapText="1"/>
    </xf>
    <xf numFmtId="176" fontId="4" fillId="0" borderId="0" xfId="0" applyNumberFormat="1" applyFont="1"/>
    <xf numFmtId="176" fontId="4" fillId="0" borderId="0" xfId="0" applyNumberFormat="1" applyFont="1" applyAlignment="1">
      <alignment horizontal="center" vertical="center"/>
    </xf>
    <xf numFmtId="176" fontId="15" fillId="0" borderId="0" xfId="0" applyNumberFormat="1" applyFont="1"/>
    <xf numFmtId="176" fontId="4" fillId="0" borderId="0" xfId="0" applyNumberFormat="1" applyFont="1" applyAlignment="1">
      <alignment horizontal="centerContinuous"/>
    </xf>
    <xf numFmtId="0" fontId="8" fillId="2" borderId="9" xfId="0" applyFont="1" applyFill="1" applyBorder="1"/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7" xfId="0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19" fillId="2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left" wrapText="1"/>
    </xf>
    <xf numFmtId="180" fontId="21" fillId="0" borderId="0" xfId="0" applyNumberFormat="1" applyFont="1" applyAlignment="1">
      <alignment horizontal="center"/>
    </xf>
    <xf numFmtId="0" fontId="0" fillId="2" borderId="0" xfId="0" applyFill="1"/>
    <xf numFmtId="0" fontId="9" fillId="2" borderId="0" xfId="0" applyFont="1" applyFill="1"/>
    <xf numFmtId="0" fontId="20" fillId="2" borderId="0" xfId="0" applyFont="1" applyFill="1"/>
    <xf numFmtId="180" fontId="21" fillId="2" borderId="0" xfId="0" applyNumberFormat="1" applyFont="1" applyFill="1" applyAlignment="1">
      <alignment horizontal="center"/>
    </xf>
    <xf numFmtId="0" fontId="0" fillId="0" borderId="0" xfId="0" applyFill="1"/>
    <xf numFmtId="180" fontId="21" fillId="0" borderId="0" xfId="0" applyNumberFormat="1" applyFont="1" applyFill="1" applyAlignment="1">
      <alignment horizontal="center"/>
    </xf>
    <xf numFmtId="178" fontId="0" fillId="0" borderId="0" xfId="0" applyNumberFormat="1" applyProtection="1">
      <protection locked="0"/>
    </xf>
    <xf numFmtId="176" fontId="17" fillId="3" borderId="0" xfId="0" applyNumberFormat="1" applyFont="1" applyFill="1" applyProtection="1">
      <protection locked="0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shrinkToFit="1"/>
    </xf>
    <xf numFmtId="176" fontId="9" fillId="0" borderId="1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0" fontId="8" fillId="2" borderId="1" xfId="0" applyFont="1" applyFill="1" applyBorder="1" applyAlignment="1" applyProtection="1">
      <alignment vertical="center"/>
      <protection locked="0"/>
    </xf>
    <xf numFmtId="0" fontId="9" fillId="0" borderId="1" xfId="0" applyFont="1" applyBorder="1"/>
    <xf numFmtId="0" fontId="9" fillId="0" borderId="1" xfId="0" applyFont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0" fontId="22" fillId="0" borderId="1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76" fontId="9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176" fontId="15" fillId="0" borderId="0" xfId="0" applyNumberFormat="1" applyFont="1" applyAlignment="1">
      <alignment horizontal="center"/>
    </xf>
    <xf numFmtId="0" fontId="0" fillId="4" borderId="0" xfId="0" applyFill="1"/>
    <xf numFmtId="0" fontId="24" fillId="4" borderId="0" xfId="0" applyFont="1" applyFill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176" fontId="4" fillId="0" borderId="0" xfId="0" applyNumberFormat="1" applyFont="1" applyFill="1"/>
    <xf numFmtId="49" fontId="9" fillId="2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distributed" vertical="center" wrapText="1"/>
    </xf>
    <xf numFmtId="0" fontId="24" fillId="4" borderId="0" xfId="0" applyFont="1" applyFill="1" applyBorder="1" applyAlignment="1">
      <alignment horizontal="left" vertical="center"/>
    </xf>
    <xf numFmtId="0" fontId="0" fillId="4" borderId="0" xfId="0" applyFill="1" applyBorder="1"/>
    <xf numFmtId="0" fontId="0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/>
    <xf numFmtId="0" fontId="4" fillId="0" borderId="16" xfId="0" applyFont="1" applyBorder="1"/>
    <xf numFmtId="0" fontId="5" fillId="0" borderId="3" xfId="0" applyFont="1" applyBorder="1"/>
    <xf numFmtId="0" fontId="5" fillId="0" borderId="0" xfId="0" applyFont="1" applyBorder="1"/>
    <xf numFmtId="0" fontId="5" fillId="0" borderId="2" xfId="0" applyFont="1" applyBorder="1"/>
    <xf numFmtId="0" fontId="5" fillId="0" borderId="0" xfId="0" applyFont="1"/>
    <xf numFmtId="0" fontId="5" fillId="0" borderId="17" xfId="0" applyFont="1" applyBorder="1"/>
    <xf numFmtId="0" fontId="5" fillId="0" borderId="13" xfId="0" applyFont="1" applyBorder="1"/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/>
    <xf numFmtId="0" fontId="5" fillId="0" borderId="16" xfId="0" applyFont="1" applyBorder="1" applyAlignment="1">
      <alignment/>
    </xf>
    <xf numFmtId="0" fontId="5" fillId="0" borderId="15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6" fillId="0" borderId="0" xfId="0" applyFont="1"/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3" fillId="0" borderId="1" xfId="20" applyBorder="1" applyAlignment="1" applyProtection="1">
      <alignment horizontal="center"/>
      <protection/>
    </xf>
    <xf numFmtId="0" fontId="29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/>
    <xf numFmtId="0" fontId="19" fillId="2" borderId="1" xfId="0" applyNumberFormat="1" applyFont="1" applyFill="1" applyBorder="1" applyAlignment="1" applyProtection="1">
      <alignment horizontal="center"/>
      <protection locked="0"/>
    </xf>
    <xf numFmtId="0" fontId="0" fillId="5" borderId="0" xfId="0" applyNumberForma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 applyAlignment="1">
      <alignment wrapText="1"/>
    </xf>
    <xf numFmtId="0" fontId="0" fillId="0" borderId="1" xfId="0" applyNumberFormat="1" applyBorder="1"/>
    <xf numFmtId="0" fontId="17" fillId="0" borderId="0" xfId="0" applyFont="1"/>
    <xf numFmtId="0" fontId="12" fillId="0" borderId="0" xfId="0" applyFont="1"/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31" fillId="0" borderId="0" xfId="0" applyFont="1" applyBorder="1"/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9" fillId="0" borderId="1" xfId="21" applyFont="1" applyFill="1" applyBorder="1"/>
    <xf numFmtId="0" fontId="24" fillId="4" borderId="30" xfId="0" applyFont="1" applyFill="1" applyBorder="1" applyAlignment="1">
      <alignment horizontal="left" vertical="center"/>
    </xf>
    <xf numFmtId="0" fontId="24" fillId="4" borderId="31" xfId="0" applyFont="1" applyFill="1" applyBorder="1" applyAlignment="1">
      <alignment horizontal="left" vertical="center"/>
    </xf>
    <xf numFmtId="49" fontId="9" fillId="0" borderId="1" xfId="0" applyNumberFormat="1" applyFont="1" applyFill="1" applyBorder="1"/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shrinkToFit="1"/>
    </xf>
    <xf numFmtId="0" fontId="32" fillId="0" borderId="1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1" xfId="0" applyFont="1" applyBorder="1" applyAlignment="1">
      <alignment horizontal="center" shrinkToFit="1"/>
    </xf>
    <xf numFmtId="0" fontId="0" fillId="0" borderId="11" xfId="0" applyFont="1" applyFill="1" applyBorder="1" applyAlignment="1">
      <alignment horizontal="left" shrinkToFit="1"/>
    </xf>
    <xf numFmtId="0" fontId="32" fillId="0" borderId="32" xfId="0" applyFont="1" applyFill="1" applyBorder="1" applyAlignment="1">
      <alignment horizontal="left" shrinkToFit="1"/>
    </xf>
    <xf numFmtId="0" fontId="0" fillId="0" borderId="32" xfId="0" applyFont="1" applyFill="1" applyBorder="1" applyAlignment="1">
      <alignment horizontal="left" shrinkToFit="1"/>
    </xf>
    <xf numFmtId="0" fontId="32" fillId="0" borderId="33" xfId="0" applyFont="1" applyFill="1" applyBorder="1" applyAlignment="1">
      <alignment horizontal="left" shrinkToFit="1"/>
    </xf>
    <xf numFmtId="0" fontId="0" fillId="0" borderId="0" xfId="0" applyFont="1" applyAlignment="1">
      <alignment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32" fillId="0" borderId="0" xfId="0" applyFont="1" applyFill="1" applyBorder="1" applyAlignment="1">
      <alignment horizontal="left" shrinkToFit="1"/>
    </xf>
    <xf numFmtId="0" fontId="32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" xfId="22" applyFont="1" applyFill="1" applyBorder="1" applyAlignment="1">
      <alignment/>
      <protection/>
    </xf>
    <xf numFmtId="0" fontId="0" fillId="0" borderId="1" xfId="0" applyFill="1" applyBorder="1" applyAlignment="1">
      <alignment/>
    </xf>
    <xf numFmtId="0" fontId="24" fillId="4" borderId="0" xfId="0" applyFont="1" applyFill="1" applyBorder="1" applyAlignment="1">
      <alignment horizontal="right"/>
    </xf>
    <xf numFmtId="0" fontId="24" fillId="4" borderId="34" xfId="0" applyFont="1" applyFill="1" applyBorder="1" applyAlignment="1">
      <alignment horizontal="left" vertical="center" shrinkToFit="1"/>
    </xf>
    <xf numFmtId="0" fontId="24" fillId="4" borderId="35" xfId="0" applyFont="1" applyFill="1" applyBorder="1" applyAlignment="1">
      <alignment horizontal="left" vertical="center" shrinkToFit="1"/>
    </xf>
    <xf numFmtId="0" fontId="24" fillId="4" borderId="36" xfId="0" applyFont="1" applyFill="1" applyBorder="1" applyAlignment="1">
      <alignment horizontal="left" vertical="center" shrinkToFit="1"/>
    </xf>
    <xf numFmtId="0" fontId="24" fillId="4" borderId="37" xfId="0" applyFont="1" applyFill="1" applyBorder="1" applyAlignment="1">
      <alignment horizontal="left" vertical="center" shrinkToFit="1"/>
    </xf>
    <xf numFmtId="0" fontId="24" fillId="4" borderId="38" xfId="0" applyFont="1" applyFill="1" applyBorder="1" applyAlignment="1">
      <alignment horizontal="left" vertical="center" shrinkToFit="1"/>
    </xf>
    <xf numFmtId="0" fontId="24" fillId="4" borderId="39" xfId="0" applyFont="1" applyFill="1" applyBorder="1" applyAlignment="1">
      <alignment horizontal="left" vertical="center" shrinkToFit="1"/>
    </xf>
    <xf numFmtId="0" fontId="24" fillId="4" borderId="34" xfId="0" applyFont="1" applyFill="1" applyBorder="1" applyAlignment="1">
      <alignment horizontal="left" vertical="center" wrapText="1" shrinkToFit="1"/>
    </xf>
    <xf numFmtId="57" fontId="24" fillId="4" borderId="30" xfId="0" applyNumberFormat="1" applyFont="1" applyFill="1" applyBorder="1" applyAlignment="1" quotePrefix="1">
      <alignment horizontal="left" vertical="center"/>
    </xf>
    <xf numFmtId="57" fontId="24" fillId="4" borderId="31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wrapText="1"/>
    </xf>
    <xf numFmtId="56" fontId="9" fillId="2" borderId="12" xfId="0" applyNumberFormat="1" applyFont="1" applyFill="1" applyBorder="1" applyAlignment="1" applyProtection="1">
      <alignment horizontal="left" vertical="center"/>
      <protection locked="0"/>
    </xf>
    <xf numFmtId="0" fontId="9" fillId="2" borderId="17" xfId="0" applyNumberFormat="1" applyFont="1" applyFill="1" applyBorder="1" applyAlignment="1" applyProtection="1">
      <alignment horizontal="left" vertical="center"/>
      <protection locked="0"/>
    </xf>
    <xf numFmtId="0" fontId="9" fillId="2" borderId="13" xfId="0" applyNumberFormat="1" applyFont="1" applyFill="1" applyBorder="1" applyAlignment="1" applyProtection="1">
      <alignment horizontal="left" vertical="center"/>
      <protection locked="0"/>
    </xf>
    <xf numFmtId="0" fontId="9" fillId="2" borderId="14" xfId="0" applyNumberFormat="1" applyFont="1" applyFill="1" applyBorder="1" applyAlignment="1" applyProtection="1">
      <alignment horizontal="left" vertical="center"/>
      <protection locked="0"/>
    </xf>
    <xf numFmtId="0" fontId="9" fillId="2" borderId="16" xfId="0" applyNumberFormat="1" applyFont="1" applyFill="1" applyBorder="1" applyAlignment="1" applyProtection="1">
      <alignment horizontal="left" vertical="center"/>
      <protection locked="0"/>
    </xf>
    <xf numFmtId="0" fontId="9" fillId="2" borderId="15" xfId="0" applyNumberFormat="1" applyFont="1" applyFill="1" applyBorder="1" applyAlignment="1" applyProtection="1">
      <alignment horizontal="left" vertical="center"/>
      <protection locked="0"/>
    </xf>
    <xf numFmtId="0" fontId="9" fillId="2" borderId="40" xfId="0" applyNumberFormat="1" applyFont="1" applyFill="1" applyBorder="1" applyAlignment="1" applyProtection="1">
      <alignment horizontal="left" vertical="center"/>
      <protection locked="0"/>
    </xf>
    <xf numFmtId="0" fontId="9" fillId="2" borderId="41" xfId="0" applyNumberFormat="1" applyFont="1" applyFill="1" applyBorder="1" applyAlignment="1" applyProtection="1">
      <alignment horizontal="left" vertical="center"/>
      <protection locked="0"/>
    </xf>
    <xf numFmtId="0" fontId="9" fillId="2" borderId="42" xfId="0" applyNumberFormat="1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9" fillId="2" borderId="40" xfId="0" applyFont="1" applyFill="1" applyBorder="1" applyAlignment="1" applyProtection="1">
      <alignment horizontal="center" vertical="center"/>
      <protection locked="0"/>
    </xf>
    <xf numFmtId="0" fontId="19" fillId="2" borderId="41" xfId="0" applyFont="1" applyFill="1" applyBorder="1" applyAlignment="1" applyProtection="1">
      <alignment horizontal="center" vertical="center"/>
      <protection locked="0"/>
    </xf>
    <xf numFmtId="0" fontId="19" fillId="2" borderId="42" xfId="0" applyFont="1" applyFill="1" applyBorder="1" applyAlignment="1" applyProtection="1">
      <alignment horizontal="center" vertical="center"/>
      <protection locked="0"/>
    </xf>
    <xf numFmtId="179" fontId="11" fillId="2" borderId="12" xfId="0" applyNumberFormat="1" applyFont="1" applyFill="1" applyBorder="1" applyAlignment="1" applyProtection="1">
      <alignment horizontal="center" vertical="center"/>
      <protection locked="0"/>
    </xf>
    <xf numFmtId="179" fontId="11" fillId="2" borderId="17" xfId="0" applyNumberFormat="1" applyFont="1" applyFill="1" applyBorder="1" applyAlignment="1" applyProtection="1">
      <alignment horizontal="center" vertical="center"/>
      <protection locked="0"/>
    </xf>
    <xf numFmtId="179" fontId="11" fillId="2" borderId="13" xfId="0" applyNumberFormat="1" applyFont="1" applyFill="1" applyBorder="1" applyAlignment="1" applyProtection="1">
      <alignment horizontal="center" vertical="center"/>
      <protection locked="0"/>
    </xf>
    <xf numFmtId="179" fontId="11" fillId="2" borderId="14" xfId="0" applyNumberFormat="1" applyFont="1" applyFill="1" applyBorder="1" applyAlignment="1" applyProtection="1">
      <alignment horizontal="center" vertical="center"/>
      <protection locked="0"/>
    </xf>
    <xf numFmtId="179" fontId="11" fillId="2" borderId="16" xfId="0" applyNumberFormat="1" applyFont="1" applyFill="1" applyBorder="1" applyAlignment="1" applyProtection="1">
      <alignment horizontal="center" vertical="center"/>
      <protection locked="0"/>
    </xf>
    <xf numFmtId="179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29" fillId="0" borderId="43" xfId="0" applyFont="1" applyFill="1" applyBorder="1" applyAlignment="1" applyProtection="1">
      <alignment horizontal="left" vertical="center" wrapText="1"/>
      <protection locked="0"/>
    </xf>
    <xf numFmtId="0" fontId="29" fillId="0" borderId="29" xfId="0" applyFont="1" applyFill="1" applyBorder="1" applyAlignment="1" applyProtection="1">
      <alignment horizontal="left" vertical="center" wrapText="1"/>
      <protection locked="0"/>
    </xf>
    <xf numFmtId="0" fontId="29" fillId="0" borderId="44" xfId="0" applyFont="1" applyFill="1" applyBorder="1" applyAlignment="1" applyProtection="1">
      <alignment horizontal="left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left" vertical="center" wrapText="1" shrinkToFit="1"/>
    </xf>
    <xf numFmtId="179" fontId="27" fillId="2" borderId="12" xfId="0" applyNumberFormat="1" applyFont="1" applyFill="1" applyBorder="1" applyAlignment="1" applyProtection="1">
      <alignment horizontal="center" vertical="center"/>
      <protection locked="0"/>
    </xf>
    <xf numFmtId="179" fontId="27" fillId="2" borderId="17" xfId="0" applyNumberFormat="1" applyFont="1" applyFill="1" applyBorder="1" applyAlignment="1" applyProtection="1">
      <alignment horizontal="center" vertical="center"/>
      <protection locked="0"/>
    </xf>
    <xf numFmtId="179" fontId="27" fillId="2" borderId="13" xfId="0" applyNumberFormat="1" applyFont="1" applyFill="1" applyBorder="1" applyAlignment="1" applyProtection="1">
      <alignment horizontal="center" vertical="center"/>
      <protection locked="0"/>
    </xf>
    <xf numFmtId="179" fontId="27" fillId="2" borderId="14" xfId="0" applyNumberFormat="1" applyFont="1" applyFill="1" applyBorder="1" applyAlignment="1" applyProtection="1">
      <alignment horizontal="center" vertical="center"/>
      <protection locked="0"/>
    </xf>
    <xf numFmtId="179" fontId="27" fillId="2" borderId="16" xfId="0" applyNumberFormat="1" applyFont="1" applyFill="1" applyBorder="1" applyAlignment="1" applyProtection="1">
      <alignment horizontal="center" vertical="center"/>
      <protection locked="0"/>
    </xf>
    <xf numFmtId="179" fontId="27" fillId="2" borderId="15" xfId="0" applyNumberFormat="1" applyFont="1" applyFill="1" applyBorder="1" applyAlignment="1" applyProtection="1">
      <alignment horizontal="center" vertical="center"/>
      <protection locked="0"/>
    </xf>
    <xf numFmtId="0" fontId="29" fillId="0" borderId="45" xfId="0" applyFont="1" applyFill="1" applyBorder="1" applyAlignment="1" applyProtection="1">
      <alignment horizontal="left" vertical="center" wrapText="1"/>
      <protection locked="0"/>
    </xf>
    <xf numFmtId="0" fontId="9" fillId="2" borderId="12" xfId="0" applyNumberFormat="1" applyFont="1" applyFill="1" applyBorder="1" applyAlignment="1" applyProtection="1">
      <alignment horizontal="left" vertical="center"/>
      <protection locked="0"/>
    </xf>
    <xf numFmtId="0" fontId="9" fillId="2" borderId="3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2" xfId="0" applyNumberFormat="1" applyFont="1" applyFill="1" applyBorder="1" applyAlignment="1" applyProtection="1">
      <alignment horizontal="left" vertical="center"/>
      <protection locked="0"/>
    </xf>
    <xf numFmtId="179" fontId="11" fillId="2" borderId="3" xfId="0" applyNumberFormat="1" applyFont="1" applyFill="1" applyBorder="1" applyAlignment="1" applyProtection="1">
      <alignment horizontal="center" vertical="center"/>
      <protection locked="0"/>
    </xf>
    <xf numFmtId="179" fontId="11" fillId="2" borderId="0" xfId="0" applyNumberFormat="1" applyFont="1" applyFill="1" applyBorder="1" applyAlignment="1" applyProtection="1">
      <alignment horizontal="center" vertical="center"/>
      <protection locked="0"/>
    </xf>
    <xf numFmtId="179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176" fontId="3" fillId="0" borderId="40" xfId="20" applyNumberFormat="1" applyBorder="1" applyAlignment="1" applyProtection="1">
      <alignment horizontal="center" shrinkToFit="1"/>
      <protection/>
    </xf>
    <xf numFmtId="176" fontId="3" fillId="0" borderId="41" xfId="20" applyNumberFormat="1" applyBorder="1" applyAlignment="1" applyProtection="1">
      <alignment horizontal="center" shrinkToFit="1"/>
      <protection/>
    </xf>
    <xf numFmtId="176" fontId="3" fillId="0" borderId="42" xfId="20" applyNumberFormat="1" applyBorder="1" applyAlignment="1" applyProtection="1">
      <alignment horizontal="center" shrinkToFit="1"/>
      <protection/>
    </xf>
    <xf numFmtId="176" fontId="3" fillId="0" borderId="1" xfId="20" applyNumberFormat="1" applyBorder="1" applyAlignment="1" applyProtection="1">
      <alignment horizontal="center" shrinkToFit="1"/>
      <protection/>
    </xf>
    <xf numFmtId="56" fontId="9" fillId="2" borderId="40" xfId="0" applyNumberFormat="1" applyFont="1" applyFill="1" applyBorder="1" applyAlignment="1" applyProtection="1">
      <alignment horizontal="left" vertical="center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179" fontId="9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left" vertical="center" wrapText="1" shrinkToFit="1"/>
    </xf>
    <xf numFmtId="179" fontId="19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left" vertical="center" wrapText="1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51" xfId="0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2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176" fontId="4" fillId="0" borderId="61" xfId="0" applyNumberFormat="1" applyFont="1" applyBorder="1" applyAlignment="1">
      <alignment horizontal="left" vertical="center"/>
    </xf>
    <xf numFmtId="176" fontId="4" fillId="0" borderId="62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0" fillId="0" borderId="53" xfId="0" applyBorder="1"/>
    <xf numFmtId="0" fontId="0" fillId="0" borderId="20" xfId="0" applyBorder="1"/>
    <xf numFmtId="0" fontId="0" fillId="0" borderId="54" xfId="0" applyBorder="1"/>
    <xf numFmtId="0" fontId="6" fillId="0" borderId="22" xfId="0" applyFont="1" applyBorder="1" applyAlignment="1">
      <alignment horizontal="center" vertical="center"/>
    </xf>
    <xf numFmtId="0" fontId="0" fillId="0" borderId="23" xfId="0" applyBorder="1"/>
    <xf numFmtId="0" fontId="0" fillId="0" borderId="19" xfId="0" applyBorder="1"/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69" xfId="0" applyFont="1" applyBorder="1" applyAlignment="1">
      <alignment horizontal="left" vertical="center" shrinkToFit="1"/>
    </xf>
    <xf numFmtId="0" fontId="5" fillId="0" borderId="70" xfId="0" applyFont="1" applyBorder="1" applyAlignment="1">
      <alignment horizontal="left" vertical="center" shrinkToFit="1"/>
    </xf>
    <xf numFmtId="177" fontId="4" fillId="0" borderId="0" xfId="0" applyNumberFormat="1" applyFont="1" applyBorder="1" applyAlignment="1">
      <alignment horizontal="center"/>
    </xf>
    <xf numFmtId="176" fontId="5" fillId="0" borderId="71" xfId="0" applyNumberFormat="1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left" vertical="center" shrinkToFit="1"/>
    </xf>
    <xf numFmtId="0" fontId="5" fillId="0" borderId="73" xfId="0" applyFont="1" applyBorder="1" applyAlignment="1">
      <alignment horizontal="left" vertical="center" shrinkToFit="1"/>
    </xf>
    <xf numFmtId="0" fontId="5" fillId="0" borderId="74" xfId="0" applyFont="1" applyBorder="1" applyAlignment="1">
      <alignment horizontal="left" vertical="center" shrinkToFit="1"/>
    </xf>
    <xf numFmtId="0" fontId="5" fillId="0" borderId="75" xfId="0" applyFont="1" applyBorder="1" applyAlignment="1">
      <alignment horizontal="left" vertical="center" shrinkToFit="1"/>
    </xf>
    <xf numFmtId="0" fontId="5" fillId="0" borderId="76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176" fontId="5" fillId="0" borderId="70" xfId="0" applyNumberFormat="1" applyFont="1" applyBorder="1" applyAlignment="1">
      <alignment horizontal="center" vertical="center" shrinkToFit="1"/>
    </xf>
    <xf numFmtId="176" fontId="5" fillId="0" borderId="78" xfId="0" applyNumberFormat="1" applyFont="1" applyBorder="1" applyAlignment="1">
      <alignment horizontal="center" vertical="center" shrinkToFit="1"/>
    </xf>
    <xf numFmtId="176" fontId="5" fillId="0" borderId="79" xfId="0" applyNumberFormat="1" applyFont="1" applyBorder="1" applyAlignment="1">
      <alignment horizontal="center" vertical="center" shrinkToFit="1"/>
    </xf>
    <xf numFmtId="176" fontId="5" fillId="0" borderId="50" xfId="0" applyNumberFormat="1" applyFont="1" applyBorder="1" applyAlignment="1">
      <alignment horizontal="center" vertical="center" shrinkToFit="1"/>
    </xf>
    <xf numFmtId="176" fontId="5" fillId="0" borderId="8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58" fontId="4" fillId="0" borderId="59" xfId="0" applyNumberFormat="1" applyFont="1" applyBorder="1" applyAlignment="1">
      <alignment horizontal="center" vertical="center"/>
    </xf>
    <xf numFmtId="58" fontId="4" fillId="0" borderId="23" xfId="0" applyNumberFormat="1" applyFont="1" applyBorder="1" applyAlignment="1">
      <alignment horizontal="center" vertical="center"/>
    </xf>
    <xf numFmtId="58" fontId="4" fillId="0" borderId="24" xfId="0" applyNumberFormat="1" applyFont="1" applyBorder="1" applyAlignment="1">
      <alignment horizontal="center" vertical="center"/>
    </xf>
    <xf numFmtId="58" fontId="4" fillId="0" borderId="14" xfId="0" applyNumberFormat="1" applyFont="1" applyBorder="1" applyAlignment="1">
      <alignment horizontal="center" vertical="center"/>
    </xf>
    <xf numFmtId="58" fontId="4" fillId="0" borderId="16" xfId="0" applyNumberFormat="1" applyFont="1" applyBorder="1" applyAlignment="1">
      <alignment horizontal="center" vertical="center"/>
    </xf>
    <xf numFmtId="58" fontId="4" fillId="0" borderId="15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0" borderId="66" xfId="0" applyNumberFormat="1" applyFont="1" applyBorder="1" applyAlignment="1">
      <alignment horizontal="left" vertical="center"/>
    </xf>
    <xf numFmtId="176" fontId="4" fillId="0" borderId="84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4" fillId="0" borderId="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58" fontId="4" fillId="0" borderId="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21" applyNumberFormat="1" applyFont="1" applyBorder="1" applyAlignment="1">
      <alignment horizontal="right" vertical="center"/>
    </xf>
    <xf numFmtId="176" fontId="4" fillId="0" borderId="16" xfId="2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left" vertical="center"/>
    </xf>
    <xf numFmtId="0" fontId="5" fillId="0" borderId="85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58" fontId="4" fillId="0" borderId="0" xfId="0" applyNumberFormat="1" applyFont="1" applyAlignment="1">
      <alignment horizontal="center"/>
    </xf>
    <xf numFmtId="176" fontId="18" fillId="0" borderId="0" xfId="0" applyNumberFormat="1" applyFont="1" applyAlignment="1" applyProtection="1">
      <alignment horizontal="center" vertical="center"/>
      <protection/>
    </xf>
    <xf numFmtId="176" fontId="4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left" vertical="center" wrapText="1"/>
    </xf>
    <xf numFmtId="176" fontId="15" fillId="0" borderId="0" xfId="0" applyNumberFormat="1" applyFont="1" applyAlignment="1" applyProtection="1">
      <alignment horizontal="right" vertical="center"/>
      <protection locked="0"/>
    </xf>
    <xf numFmtId="176" fontId="4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 horizontal="center"/>
    </xf>
    <xf numFmtId="176" fontId="16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Fill="1" applyAlignment="1">
      <alignment horizontal="left" vertical="center"/>
    </xf>
    <xf numFmtId="176" fontId="15" fillId="0" borderId="0" xfId="0" applyNumberFormat="1" applyFont="1" applyAlignment="1" applyProtection="1">
      <alignment horizontal="center"/>
      <protection locked="0"/>
    </xf>
    <xf numFmtId="176" fontId="15" fillId="0" borderId="0" xfId="0" applyNumberFormat="1" applyFont="1" applyAlignment="1">
      <alignment horizontal="left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20" fillId="2" borderId="0" xfId="0" applyFont="1" applyFill="1" applyAlignment="1">
      <alignment horizontal="left" shrinkToFit="1"/>
    </xf>
    <xf numFmtId="180" fontId="21" fillId="2" borderId="0" xfId="0" applyNumberFormat="1" applyFont="1" applyFill="1" applyAlignment="1">
      <alignment horizontal="center" shrinkToFit="1"/>
    </xf>
    <xf numFmtId="0" fontId="10" fillId="2" borderId="0" xfId="0" applyFont="1" applyFill="1" applyAlignment="1">
      <alignment horizontal="left" shrinkToFi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桁区切り" xfId="21"/>
    <cellStyle name="標準 2" xfId="22"/>
  </cellStyles>
  <dxfs count="2"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15" fmlaLink="$D$5" fmlaRange="地区一覧" sel="5" val="0"/>
</file>

<file path=xl/ctrlProps/ctrlProp10.xml><?xml version="1.0" encoding="utf-8"?>
<formControlPr xmlns="http://schemas.microsoft.com/office/spreadsheetml/2009/9/main" objectType="Drop" dropStyle="combo" dx="15" fmlaLink="$K8" fmlaRange="地区リスト4" sel="1" val="0"/>
</file>

<file path=xl/ctrlProps/ctrlProp100.xml><?xml version="1.0" encoding="utf-8"?>
<formControlPr xmlns="http://schemas.microsoft.com/office/spreadsheetml/2009/9/main" objectType="Radio" firstButton="1" fmlaLink="I51" lockText="1"/>
</file>

<file path=xl/ctrlProps/ctrlProp1000.xml><?xml version="1.0" encoding="utf-8"?>
<formControlPr xmlns="http://schemas.microsoft.com/office/spreadsheetml/2009/9/main" objectType="CheckBox" checked="Checked" fmlaLink="$N$19" lockText="1"/>
</file>

<file path=xl/ctrlProps/ctrlProp1001.xml><?xml version="1.0" encoding="utf-8"?>
<formControlPr xmlns="http://schemas.microsoft.com/office/spreadsheetml/2009/9/main" objectType="CheckBox" checked="Checked" fmlaLink="$N$20" lockText="1"/>
</file>

<file path=xl/ctrlProps/ctrlProp1002.xml><?xml version="1.0" encoding="utf-8"?>
<formControlPr xmlns="http://schemas.microsoft.com/office/spreadsheetml/2009/9/main" objectType="CheckBox" checked="Checked" fmlaLink="$N$21" lockText="1"/>
</file>

<file path=xl/ctrlProps/ctrlProp1003.xml><?xml version="1.0" encoding="utf-8"?>
<formControlPr xmlns="http://schemas.microsoft.com/office/spreadsheetml/2009/9/main" objectType="CheckBox" checked="Checked" fmlaLink="$O$7" lockText="1"/>
</file>

<file path=xl/ctrlProps/ctrlProp1004.xml><?xml version="1.0" encoding="utf-8"?>
<formControlPr xmlns="http://schemas.microsoft.com/office/spreadsheetml/2009/9/main" objectType="CheckBox" checked="Checked" fmlaLink="$O$8" lockText="1"/>
</file>

<file path=xl/ctrlProps/ctrlProp1005.xml><?xml version="1.0" encoding="utf-8"?>
<formControlPr xmlns="http://schemas.microsoft.com/office/spreadsheetml/2009/9/main" objectType="CheckBox" checked="Checked" fmlaLink="$O$9" lockText="1"/>
</file>

<file path=xl/ctrlProps/ctrlProp1006.xml><?xml version="1.0" encoding="utf-8"?>
<formControlPr xmlns="http://schemas.microsoft.com/office/spreadsheetml/2009/9/main" objectType="CheckBox" checked="Checked" fmlaLink="$O$10" lockText="1"/>
</file>

<file path=xl/ctrlProps/ctrlProp1007.xml><?xml version="1.0" encoding="utf-8"?>
<formControlPr xmlns="http://schemas.microsoft.com/office/spreadsheetml/2009/9/main" objectType="CheckBox" checked="Checked" fmlaLink="$O$11" lockText="1"/>
</file>

<file path=xl/ctrlProps/ctrlProp1008.xml><?xml version="1.0" encoding="utf-8"?>
<formControlPr xmlns="http://schemas.microsoft.com/office/spreadsheetml/2009/9/main" objectType="CheckBox" checked="Checked" fmlaLink="$O$12" lockText="1"/>
</file>

<file path=xl/ctrlProps/ctrlProp1009.xml><?xml version="1.0" encoding="utf-8"?>
<formControlPr xmlns="http://schemas.microsoft.com/office/spreadsheetml/2009/9/main" objectType="CheckBox" checked="Checked" fmlaLink="$O$13" lockText="1"/>
</file>

<file path=xl/ctrlProps/ctrlProp101.xml><?xml version="1.0" encoding="utf-8"?>
<formControlPr xmlns="http://schemas.microsoft.com/office/spreadsheetml/2009/9/main" objectType="Radio" checked="Checked" lockText="1"/>
</file>

<file path=xl/ctrlProps/ctrlProp1010.xml><?xml version="1.0" encoding="utf-8"?>
<formControlPr xmlns="http://schemas.microsoft.com/office/spreadsheetml/2009/9/main" objectType="CheckBox" checked="Checked" fmlaLink="$O$14" lockText="1"/>
</file>

<file path=xl/ctrlProps/ctrlProp1011.xml><?xml version="1.0" encoding="utf-8"?>
<formControlPr xmlns="http://schemas.microsoft.com/office/spreadsheetml/2009/9/main" objectType="CheckBox" checked="Checked" fmlaLink="$O$15" lockText="1"/>
</file>

<file path=xl/ctrlProps/ctrlProp1012.xml><?xml version="1.0" encoding="utf-8"?>
<formControlPr xmlns="http://schemas.microsoft.com/office/spreadsheetml/2009/9/main" objectType="CheckBox" checked="Checked" fmlaLink="$O$16" lockText="1"/>
</file>

<file path=xl/ctrlProps/ctrlProp1013.xml><?xml version="1.0" encoding="utf-8"?>
<formControlPr xmlns="http://schemas.microsoft.com/office/spreadsheetml/2009/9/main" objectType="CheckBox" checked="Checked" fmlaLink="$O$17" lockText="1"/>
</file>

<file path=xl/ctrlProps/ctrlProp1014.xml><?xml version="1.0" encoding="utf-8"?>
<formControlPr xmlns="http://schemas.microsoft.com/office/spreadsheetml/2009/9/main" objectType="CheckBox" checked="Checked" fmlaLink="$O$18" lockText="1"/>
</file>

<file path=xl/ctrlProps/ctrlProp1015.xml><?xml version="1.0" encoding="utf-8"?>
<formControlPr xmlns="http://schemas.microsoft.com/office/spreadsheetml/2009/9/main" objectType="CheckBox" checked="Checked" fmlaLink="$O$19" lockText="1"/>
</file>

<file path=xl/ctrlProps/ctrlProp1016.xml><?xml version="1.0" encoding="utf-8"?>
<formControlPr xmlns="http://schemas.microsoft.com/office/spreadsheetml/2009/9/main" objectType="CheckBox" checked="Checked" fmlaLink="$O$20" lockText="1"/>
</file>

<file path=xl/ctrlProps/ctrlProp1017.xml><?xml version="1.0" encoding="utf-8"?>
<formControlPr xmlns="http://schemas.microsoft.com/office/spreadsheetml/2009/9/main" objectType="CheckBox" checked="Checked" fmlaLink="$O$21" lockText="1"/>
</file>

<file path=xl/ctrlProps/ctrlProp1018.xml><?xml version="1.0" encoding="utf-8"?>
<formControlPr xmlns="http://schemas.microsoft.com/office/spreadsheetml/2009/9/main" objectType="CheckBox" checked="Checked" fmlaLink="$P$7" lockText="1"/>
</file>

<file path=xl/ctrlProps/ctrlProp1019.xml><?xml version="1.0" encoding="utf-8"?>
<formControlPr xmlns="http://schemas.microsoft.com/office/spreadsheetml/2009/9/main" objectType="CheckBox" checked="Checked" fmlaLink="$P$8" lockText="1"/>
</file>

<file path=xl/ctrlProps/ctrlProp102.xml><?xml version="1.0" encoding="utf-8"?>
<formControlPr xmlns="http://schemas.microsoft.com/office/spreadsheetml/2009/9/main" objectType="GBox"/>
</file>

<file path=xl/ctrlProps/ctrlProp1020.xml><?xml version="1.0" encoding="utf-8"?>
<formControlPr xmlns="http://schemas.microsoft.com/office/spreadsheetml/2009/9/main" objectType="CheckBox" checked="Checked" fmlaLink="$P$9" lockText="1"/>
</file>

<file path=xl/ctrlProps/ctrlProp1021.xml><?xml version="1.0" encoding="utf-8"?>
<formControlPr xmlns="http://schemas.microsoft.com/office/spreadsheetml/2009/9/main" objectType="CheckBox" checked="Checked" fmlaLink="$P$10" lockText="1"/>
</file>

<file path=xl/ctrlProps/ctrlProp1022.xml><?xml version="1.0" encoding="utf-8"?>
<formControlPr xmlns="http://schemas.microsoft.com/office/spreadsheetml/2009/9/main" objectType="CheckBox" checked="Checked" fmlaLink="$P$11" lockText="1"/>
</file>

<file path=xl/ctrlProps/ctrlProp1023.xml><?xml version="1.0" encoding="utf-8"?>
<formControlPr xmlns="http://schemas.microsoft.com/office/spreadsheetml/2009/9/main" objectType="CheckBox" checked="Checked" fmlaLink="$P$12" lockText="1"/>
</file>

<file path=xl/ctrlProps/ctrlProp1024.xml><?xml version="1.0" encoding="utf-8"?>
<formControlPr xmlns="http://schemas.microsoft.com/office/spreadsheetml/2009/9/main" objectType="CheckBox" checked="Checked" fmlaLink="$P$13" lockText="1"/>
</file>

<file path=xl/ctrlProps/ctrlProp1025.xml><?xml version="1.0" encoding="utf-8"?>
<formControlPr xmlns="http://schemas.microsoft.com/office/spreadsheetml/2009/9/main" objectType="CheckBox" checked="Checked" fmlaLink="$P$14" lockText="1"/>
</file>

<file path=xl/ctrlProps/ctrlProp1026.xml><?xml version="1.0" encoding="utf-8"?>
<formControlPr xmlns="http://schemas.microsoft.com/office/spreadsheetml/2009/9/main" objectType="CheckBox" checked="Checked" fmlaLink="$P$15" lockText="1"/>
</file>

<file path=xl/ctrlProps/ctrlProp1027.xml><?xml version="1.0" encoding="utf-8"?>
<formControlPr xmlns="http://schemas.microsoft.com/office/spreadsheetml/2009/9/main" objectType="CheckBox" checked="Checked" fmlaLink="$P$16" lockText="1"/>
</file>

<file path=xl/ctrlProps/ctrlProp1028.xml><?xml version="1.0" encoding="utf-8"?>
<formControlPr xmlns="http://schemas.microsoft.com/office/spreadsheetml/2009/9/main" objectType="CheckBox" checked="Checked" fmlaLink="$P$17" lockText="1"/>
</file>

<file path=xl/ctrlProps/ctrlProp1029.xml><?xml version="1.0" encoding="utf-8"?>
<formControlPr xmlns="http://schemas.microsoft.com/office/spreadsheetml/2009/9/main" objectType="CheckBox" checked="Checked" fmlaLink="$P$18" lockText="1"/>
</file>

<file path=xl/ctrlProps/ctrlProp103.xml><?xml version="1.0" encoding="utf-8"?>
<formControlPr xmlns="http://schemas.microsoft.com/office/spreadsheetml/2009/9/main" objectType="Radio" firstButton="1" fmlaLink="I52" lockText="1"/>
</file>

<file path=xl/ctrlProps/ctrlProp1030.xml><?xml version="1.0" encoding="utf-8"?>
<formControlPr xmlns="http://schemas.microsoft.com/office/spreadsheetml/2009/9/main" objectType="CheckBox" checked="Checked" fmlaLink="$P$19" lockText="1"/>
</file>

<file path=xl/ctrlProps/ctrlProp1031.xml><?xml version="1.0" encoding="utf-8"?>
<formControlPr xmlns="http://schemas.microsoft.com/office/spreadsheetml/2009/9/main" objectType="CheckBox" checked="Checked" fmlaLink="$P$20" lockText="1"/>
</file>

<file path=xl/ctrlProps/ctrlProp1032.xml><?xml version="1.0" encoding="utf-8"?>
<formControlPr xmlns="http://schemas.microsoft.com/office/spreadsheetml/2009/9/main" objectType="CheckBox" checked="Checked" fmlaLink="$P$21" lockText="1"/>
</file>

<file path=xl/ctrlProps/ctrlProp1033.xml><?xml version="1.0" encoding="utf-8"?>
<formControlPr xmlns="http://schemas.microsoft.com/office/spreadsheetml/2009/9/main" objectType="CheckBox" checked="Checked" fmlaLink="$Q$7" lockText="1"/>
</file>

<file path=xl/ctrlProps/ctrlProp1034.xml><?xml version="1.0" encoding="utf-8"?>
<formControlPr xmlns="http://schemas.microsoft.com/office/spreadsheetml/2009/9/main" objectType="CheckBox" checked="Checked" fmlaLink="$Q$8" lockText="1"/>
</file>

<file path=xl/ctrlProps/ctrlProp1035.xml><?xml version="1.0" encoding="utf-8"?>
<formControlPr xmlns="http://schemas.microsoft.com/office/spreadsheetml/2009/9/main" objectType="CheckBox" checked="Checked" fmlaLink="$Q$9" lockText="1"/>
</file>

<file path=xl/ctrlProps/ctrlProp1036.xml><?xml version="1.0" encoding="utf-8"?>
<formControlPr xmlns="http://schemas.microsoft.com/office/spreadsheetml/2009/9/main" objectType="CheckBox" checked="Checked" fmlaLink="$Q$10" lockText="1"/>
</file>

<file path=xl/ctrlProps/ctrlProp1037.xml><?xml version="1.0" encoding="utf-8"?>
<formControlPr xmlns="http://schemas.microsoft.com/office/spreadsheetml/2009/9/main" objectType="CheckBox" checked="Checked" fmlaLink="$Q$11" lockText="1"/>
</file>

<file path=xl/ctrlProps/ctrlProp1038.xml><?xml version="1.0" encoding="utf-8"?>
<formControlPr xmlns="http://schemas.microsoft.com/office/spreadsheetml/2009/9/main" objectType="CheckBox" checked="Checked" fmlaLink="$Q$12" lockText="1"/>
</file>

<file path=xl/ctrlProps/ctrlProp1039.xml><?xml version="1.0" encoding="utf-8"?>
<formControlPr xmlns="http://schemas.microsoft.com/office/spreadsheetml/2009/9/main" objectType="CheckBox" checked="Checked" fmlaLink="$Q$13" lockText="1"/>
</file>

<file path=xl/ctrlProps/ctrlProp104.xml><?xml version="1.0" encoding="utf-8"?>
<formControlPr xmlns="http://schemas.microsoft.com/office/spreadsheetml/2009/9/main" objectType="Radio" checked="Checked" lockText="1"/>
</file>

<file path=xl/ctrlProps/ctrlProp1040.xml><?xml version="1.0" encoding="utf-8"?>
<formControlPr xmlns="http://schemas.microsoft.com/office/spreadsheetml/2009/9/main" objectType="CheckBox" checked="Checked" fmlaLink="$Q$14" lockText="1"/>
</file>

<file path=xl/ctrlProps/ctrlProp1041.xml><?xml version="1.0" encoding="utf-8"?>
<formControlPr xmlns="http://schemas.microsoft.com/office/spreadsheetml/2009/9/main" objectType="CheckBox" checked="Checked" fmlaLink="$Q$15" lockText="1"/>
</file>

<file path=xl/ctrlProps/ctrlProp1042.xml><?xml version="1.0" encoding="utf-8"?>
<formControlPr xmlns="http://schemas.microsoft.com/office/spreadsheetml/2009/9/main" objectType="CheckBox" checked="Checked" fmlaLink="$Q$16" lockText="1"/>
</file>

<file path=xl/ctrlProps/ctrlProp1043.xml><?xml version="1.0" encoding="utf-8"?>
<formControlPr xmlns="http://schemas.microsoft.com/office/spreadsheetml/2009/9/main" objectType="CheckBox" checked="Checked" fmlaLink="$Q$17" lockText="1"/>
</file>

<file path=xl/ctrlProps/ctrlProp1044.xml><?xml version="1.0" encoding="utf-8"?>
<formControlPr xmlns="http://schemas.microsoft.com/office/spreadsheetml/2009/9/main" objectType="CheckBox" checked="Checked" fmlaLink="$Q$18" lockText="1"/>
</file>

<file path=xl/ctrlProps/ctrlProp1045.xml><?xml version="1.0" encoding="utf-8"?>
<formControlPr xmlns="http://schemas.microsoft.com/office/spreadsheetml/2009/9/main" objectType="CheckBox" checked="Checked" fmlaLink="$Q$19" lockText="1"/>
</file>

<file path=xl/ctrlProps/ctrlProp1046.xml><?xml version="1.0" encoding="utf-8"?>
<formControlPr xmlns="http://schemas.microsoft.com/office/spreadsheetml/2009/9/main" objectType="CheckBox" checked="Checked" fmlaLink="$Q$20" lockText="1"/>
</file>

<file path=xl/ctrlProps/ctrlProp1047.xml><?xml version="1.0" encoding="utf-8"?>
<formControlPr xmlns="http://schemas.microsoft.com/office/spreadsheetml/2009/9/main" objectType="CheckBox" checked="Checked" fmlaLink="$Q$21" lockText="1"/>
</file>

<file path=xl/ctrlProps/ctrlProp1048.xml><?xml version="1.0" encoding="utf-8"?>
<formControlPr xmlns="http://schemas.microsoft.com/office/spreadsheetml/2009/9/main" objectType="CheckBox" checked="Checked" fmlaLink="$R$7" lockText="1"/>
</file>

<file path=xl/ctrlProps/ctrlProp1049.xml><?xml version="1.0" encoding="utf-8"?>
<formControlPr xmlns="http://schemas.microsoft.com/office/spreadsheetml/2009/9/main" objectType="CheckBox" checked="Checked" fmlaLink="$R$8" lockText="1"/>
</file>

<file path=xl/ctrlProps/ctrlProp105.xml><?xml version="1.0" encoding="utf-8"?>
<formControlPr xmlns="http://schemas.microsoft.com/office/spreadsheetml/2009/9/main" objectType="GBox"/>
</file>

<file path=xl/ctrlProps/ctrlProp1050.xml><?xml version="1.0" encoding="utf-8"?>
<formControlPr xmlns="http://schemas.microsoft.com/office/spreadsheetml/2009/9/main" objectType="CheckBox" checked="Checked" fmlaLink="$R$9" lockText="1"/>
</file>

<file path=xl/ctrlProps/ctrlProp1051.xml><?xml version="1.0" encoding="utf-8"?>
<formControlPr xmlns="http://schemas.microsoft.com/office/spreadsheetml/2009/9/main" objectType="CheckBox" checked="Checked" fmlaLink="$R$10" lockText="1"/>
</file>

<file path=xl/ctrlProps/ctrlProp1052.xml><?xml version="1.0" encoding="utf-8"?>
<formControlPr xmlns="http://schemas.microsoft.com/office/spreadsheetml/2009/9/main" objectType="CheckBox" checked="Checked" fmlaLink="$R$11" lockText="1"/>
</file>

<file path=xl/ctrlProps/ctrlProp1053.xml><?xml version="1.0" encoding="utf-8"?>
<formControlPr xmlns="http://schemas.microsoft.com/office/spreadsheetml/2009/9/main" objectType="CheckBox" checked="Checked" fmlaLink="$R$12" lockText="1"/>
</file>

<file path=xl/ctrlProps/ctrlProp1054.xml><?xml version="1.0" encoding="utf-8"?>
<formControlPr xmlns="http://schemas.microsoft.com/office/spreadsheetml/2009/9/main" objectType="CheckBox" checked="Checked" fmlaLink="$R$13" lockText="1"/>
</file>

<file path=xl/ctrlProps/ctrlProp1055.xml><?xml version="1.0" encoding="utf-8"?>
<formControlPr xmlns="http://schemas.microsoft.com/office/spreadsheetml/2009/9/main" objectType="CheckBox" checked="Checked" fmlaLink="$R$14" lockText="1"/>
</file>

<file path=xl/ctrlProps/ctrlProp1056.xml><?xml version="1.0" encoding="utf-8"?>
<formControlPr xmlns="http://schemas.microsoft.com/office/spreadsheetml/2009/9/main" objectType="CheckBox" checked="Checked" fmlaLink="$R$15" lockText="1"/>
</file>

<file path=xl/ctrlProps/ctrlProp1057.xml><?xml version="1.0" encoding="utf-8"?>
<formControlPr xmlns="http://schemas.microsoft.com/office/spreadsheetml/2009/9/main" objectType="CheckBox" checked="Checked" fmlaLink="$R$16" lockText="1"/>
</file>

<file path=xl/ctrlProps/ctrlProp1058.xml><?xml version="1.0" encoding="utf-8"?>
<formControlPr xmlns="http://schemas.microsoft.com/office/spreadsheetml/2009/9/main" objectType="CheckBox" checked="Checked" fmlaLink="$R$17" lockText="1"/>
</file>

<file path=xl/ctrlProps/ctrlProp1059.xml><?xml version="1.0" encoding="utf-8"?>
<formControlPr xmlns="http://schemas.microsoft.com/office/spreadsheetml/2009/9/main" objectType="CheckBox" checked="Checked" fmlaLink="$R$18" lockText="1"/>
</file>

<file path=xl/ctrlProps/ctrlProp106.xml><?xml version="1.0" encoding="utf-8"?>
<formControlPr xmlns="http://schemas.microsoft.com/office/spreadsheetml/2009/9/main" objectType="Radio" firstButton="1" fmlaLink="I53" lockText="1"/>
</file>

<file path=xl/ctrlProps/ctrlProp1060.xml><?xml version="1.0" encoding="utf-8"?>
<formControlPr xmlns="http://schemas.microsoft.com/office/spreadsheetml/2009/9/main" objectType="CheckBox" checked="Checked" fmlaLink="$R$19" lockText="1"/>
</file>

<file path=xl/ctrlProps/ctrlProp1061.xml><?xml version="1.0" encoding="utf-8"?>
<formControlPr xmlns="http://schemas.microsoft.com/office/spreadsheetml/2009/9/main" objectType="CheckBox" checked="Checked" fmlaLink="$R$20" lockText="1"/>
</file>

<file path=xl/ctrlProps/ctrlProp1062.xml><?xml version="1.0" encoding="utf-8"?>
<formControlPr xmlns="http://schemas.microsoft.com/office/spreadsheetml/2009/9/main" objectType="CheckBox" checked="Checked" fmlaLink="$R$21" lockText="1"/>
</file>

<file path=xl/ctrlProps/ctrlProp1063.xml><?xml version="1.0" encoding="utf-8"?>
<formControlPr xmlns="http://schemas.microsoft.com/office/spreadsheetml/2009/9/main" objectType="CheckBox" checked="Checked" fmlaLink="$S$7" lockText="1"/>
</file>

<file path=xl/ctrlProps/ctrlProp1064.xml><?xml version="1.0" encoding="utf-8"?>
<formControlPr xmlns="http://schemas.microsoft.com/office/spreadsheetml/2009/9/main" objectType="CheckBox" checked="Checked" fmlaLink="$S$8" lockText="1"/>
</file>

<file path=xl/ctrlProps/ctrlProp1065.xml><?xml version="1.0" encoding="utf-8"?>
<formControlPr xmlns="http://schemas.microsoft.com/office/spreadsheetml/2009/9/main" objectType="CheckBox" checked="Checked" fmlaLink="$S$9" lockText="1"/>
</file>

<file path=xl/ctrlProps/ctrlProp1066.xml><?xml version="1.0" encoding="utf-8"?>
<formControlPr xmlns="http://schemas.microsoft.com/office/spreadsheetml/2009/9/main" objectType="CheckBox" checked="Checked" fmlaLink="$S$10" lockText="1"/>
</file>

<file path=xl/ctrlProps/ctrlProp1067.xml><?xml version="1.0" encoding="utf-8"?>
<formControlPr xmlns="http://schemas.microsoft.com/office/spreadsheetml/2009/9/main" objectType="CheckBox" checked="Checked" fmlaLink="$S$11" lockText="1"/>
</file>

<file path=xl/ctrlProps/ctrlProp1068.xml><?xml version="1.0" encoding="utf-8"?>
<formControlPr xmlns="http://schemas.microsoft.com/office/spreadsheetml/2009/9/main" objectType="CheckBox" checked="Checked" fmlaLink="$S$12" lockText="1"/>
</file>

<file path=xl/ctrlProps/ctrlProp1069.xml><?xml version="1.0" encoding="utf-8"?>
<formControlPr xmlns="http://schemas.microsoft.com/office/spreadsheetml/2009/9/main" objectType="CheckBox" checked="Checked" fmlaLink="$S$13" lockText="1"/>
</file>

<file path=xl/ctrlProps/ctrlProp107.xml><?xml version="1.0" encoding="utf-8"?>
<formControlPr xmlns="http://schemas.microsoft.com/office/spreadsheetml/2009/9/main" objectType="Radio" checked="Checked" lockText="1"/>
</file>

<file path=xl/ctrlProps/ctrlProp1070.xml><?xml version="1.0" encoding="utf-8"?>
<formControlPr xmlns="http://schemas.microsoft.com/office/spreadsheetml/2009/9/main" objectType="CheckBox" checked="Checked" fmlaLink="$S$14" lockText="1"/>
</file>

<file path=xl/ctrlProps/ctrlProp1071.xml><?xml version="1.0" encoding="utf-8"?>
<formControlPr xmlns="http://schemas.microsoft.com/office/spreadsheetml/2009/9/main" objectType="CheckBox" checked="Checked" fmlaLink="$S$15" lockText="1"/>
</file>

<file path=xl/ctrlProps/ctrlProp1072.xml><?xml version="1.0" encoding="utf-8"?>
<formControlPr xmlns="http://schemas.microsoft.com/office/spreadsheetml/2009/9/main" objectType="CheckBox" checked="Checked" fmlaLink="$S$16" lockText="1"/>
</file>

<file path=xl/ctrlProps/ctrlProp1073.xml><?xml version="1.0" encoding="utf-8"?>
<formControlPr xmlns="http://schemas.microsoft.com/office/spreadsheetml/2009/9/main" objectType="CheckBox" checked="Checked" fmlaLink="$S$17" lockText="1"/>
</file>

<file path=xl/ctrlProps/ctrlProp1074.xml><?xml version="1.0" encoding="utf-8"?>
<formControlPr xmlns="http://schemas.microsoft.com/office/spreadsheetml/2009/9/main" objectType="CheckBox" checked="Checked" fmlaLink="$S$18" lockText="1"/>
</file>

<file path=xl/ctrlProps/ctrlProp1075.xml><?xml version="1.0" encoding="utf-8"?>
<formControlPr xmlns="http://schemas.microsoft.com/office/spreadsheetml/2009/9/main" objectType="CheckBox" checked="Checked" fmlaLink="$S$19" lockText="1"/>
</file>

<file path=xl/ctrlProps/ctrlProp1076.xml><?xml version="1.0" encoding="utf-8"?>
<formControlPr xmlns="http://schemas.microsoft.com/office/spreadsheetml/2009/9/main" objectType="CheckBox" checked="Checked" fmlaLink="$S$20" lockText="1"/>
</file>

<file path=xl/ctrlProps/ctrlProp1077.xml><?xml version="1.0" encoding="utf-8"?>
<formControlPr xmlns="http://schemas.microsoft.com/office/spreadsheetml/2009/9/main" objectType="CheckBox" checked="Checked" fmlaLink="$S$21" lockText="1"/>
</file>

<file path=xl/ctrlProps/ctrlProp1078.xml><?xml version="1.0" encoding="utf-8"?>
<formControlPr xmlns="http://schemas.microsoft.com/office/spreadsheetml/2009/9/main" objectType="CheckBox" checked="Checked" fmlaLink="$T$7" lockText="1"/>
</file>

<file path=xl/ctrlProps/ctrlProp1079.xml><?xml version="1.0" encoding="utf-8"?>
<formControlPr xmlns="http://schemas.microsoft.com/office/spreadsheetml/2009/9/main" objectType="CheckBox" checked="Checked" fmlaLink="$T$8" lockText="1"/>
</file>

<file path=xl/ctrlProps/ctrlProp108.xml><?xml version="1.0" encoding="utf-8"?>
<formControlPr xmlns="http://schemas.microsoft.com/office/spreadsheetml/2009/9/main" objectType="GBox"/>
</file>

<file path=xl/ctrlProps/ctrlProp1080.xml><?xml version="1.0" encoding="utf-8"?>
<formControlPr xmlns="http://schemas.microsoft.com/office/spreadsheetml/2009/9/main" objectType="CheckBox" checked="Checked" fmlaLink="$T$9" lockText="1"/>
</file>

<file path=xl/ctrlProps/ctrlProp1081.xml><?xml version="1.0" encoding="utf-8"?>
<formControlPr xmlns="http://schemas.microsoft.com/office/spreadsheetml/2009/9/main" objectType="CheckBox" checked="Checked" fmlaLink="$T$10" lockText="1"/>
</file>

<file path=xl/ctrlProps/ctrlProp1082.xml><?xml version="1.0" encoding="utf-8"?>
<formControlPr xmlns="http://schemas.microsoft.com/office/spreadsheetml/2009/9/main" objectType="CheckBox" checked="Checked" fmlaLink="$T$11" lockText="1"/>
</file>

<file path=xl/ctrlProps/ctrlProp1083.xml><?xml version="1.0" encoding="utf-8"?>
<formControlPr xmlns="http://schemas.microsoft.com/office/spreadsheetml/2009/9/main" objectType="CheckBox" checked="Checked" fmlaLink="$T$12" lockText="1"/>
</file>

<file path=xl/ctrlProps/ctrlProp1084.xml><?xml version="1.0" encoding="utf-8"?>
<formControlPr xmlns="http://schemas.microsoft.com/office/spreadsheetml/2009/9/main" objectType="CheckBox" checked="Checked" fmlaLink="$T$13" lockText="1"/>
</file>

<file path=xl/ctrlProps/ctrlProp1085.xml><?xml version="1.0" encoding="utf-8"?>
<formControlPr xmlns="http://schemas.microsoft.com/office/spreadsheetml/2009/9/main" objectType="CheckBox" checked="Checked" fmlaLink="$T$14" lockText="1"/>
</file>

<file path=xl/ctrlProps/ctrlProp1086.xml><?xml version="1.0" encoding="utf-8"?>
<formControlPr xmlns="http://schemas.microsoft.com/office/spreadsheetml/2009/9/main" objectType="CheckBox" checked="Checked" fmlaLink="$T$15" lockText="1"/>
</file>

<file path=xl/ctrlProps/ctrlProp1087.xml><?xml version="1.0" encoding="utf-8"?>
<formControlPr xmlns="http://schemas.microsoft.com/office/spreadsheetml/2009/9/main" objectType="CheckBox" checked="Checked" fmlaLink="$T$16" lockText="1"/>
</file>

<file path=xl/ctrlProps/ctrlProp1088.xml><?xml version="1.0" encoding="utf-8"?>
<formControlPr xmlns="http://schemas.microsoft.com/office/spreadsheetml/2009/9/main" objectType="CheckBox" checked="Checked" fmlaLink="$T$17" lockText="1"/>
</file>

<file path=xl/ctrlProps/ctrlProp1089.xml><?xml version="1.0" encoding="utf-8"?>
<formControlPr xmlns="http://schemas.microsoft.com/office/spreadsheetml/2009/9/main" objectType="CheckBox" checked="Checked" fmlaLink="$T$18" lockText="1"/>
</file>

<file path=xl/ctrlProps/ctrlProp109.xml><?xml version="1.0" encoding="utf-8"?>
<formControlPr xmlns="http://schemas.microsoft.com/office/spreadsheetml/2009/9/main" objectType="Radio" firstButton="1" fmlaLink="I54" lockText="1"/>
</file>

<file path=xl/ctrlProps/ctrlProp1090.xml><?xml version="1.0" encoding="utf-8"?>
<formControlPr xmlns="http://schemas.microsoft.com/office/spreadsheetml/2009/9/main" objectType="CheckBox" checked="Checked" fmlaLink="$T$19" lockText="1"/>
</file>

<file path=xl/ctrlProps/ctrlProp1091.xml><?xml version="1.0" encoding="utf-8"?>
<formControlPr xmlns="http://schemas.microsoft.com/office/spreadsheetml/2009/9/main" objectType="CheckBox" checked="Checked" fmlaLink="$T$20" lockText="1"/>
</file>

<file path=xl/ctrlProps/ctrlProp1092.xml><?xml version="1.0" encoding="utf-8"?>
<formControlPr xmlns="http://schemas.microsoft.com/office/spreadsheetml/2009/9/main" objectType="CheckBox" checked="Checked" fmlaLink="$T$21" lockText="1"/>
</file>

<file path=xl/ctrlProps/ctrlProp1093.xml><?xml version="1.0" encoding="utf-8"?>
<formControlPr xmlns="http://schemas.microsoft.com/office/spreadsheetml/2009/9/main" objectType="CheckBox" checked="Checked" fmlaLink="$U$7" lockText="1"/>
</file>

<file path=xl/ctrlProps/ctrlProp1094.xml><?xml version="1.0" encoding="utf-8"?>
<formControlPr xmlns="http://schemas.microsoft.com/office/spreadsheetml/2009/9/main" objectType="CheckBox" checked="Checked" fmlaLink="$U$8" lockText="1"/>
</file>

<file path=xl/ctrlProps/ctrlProp1095.xml><?xml version="1.0" encoding="utf-8"?>
<formControlPr xmlns="http://schemas.microsoft.com/office/spreadsheetml/2009/9/main" objectType="CheckBox" checked="Checked" fmlaLink="$U$9" lockText="1"/>
</file>

<file path=xl/ctrlProps/ctrlProp1096.xml><?xml version="1.0" encoding="utf-8"?>
<formControlPr xmlns="http://schemas.microsoft.com/office/spreadsheetml/2009/9/main" objectType="CheckBox" checked="Checked" fmlaLink="$U$10" lockText="1"/>
</file>

<file path=xl/ctrlProps/ctrlProp1097.xml><?xml version="1.0" encoding="utf-8"?>
<formControlPr xmlns="http://schemas.microsoft.com/office/spreadsheetml/2009/9/main" objectType="CheckBox" checked="Checked" fmlaLink="$U$11" lockText="1"/>
</file>

<file path=xl/ctrlProps/ctrlProp1098.xml><?xml version="1.0" encoding="utf-8"?>
<formControlPr xmlns="http://schemas.microsoft.com/office/spreadsheetml/2009/9/main" objectType="CheckBox" checked="Checked" fmlaLink="$U$12" lockText="1"/>
</file>

<file path=xl/ctrlProps/ctrlProp1099.xml><?xml version="1.0" encoding="utf-8"?>
<formControlPr xmlns="http://schemas.microsoft.com/office/spreadsheetml/2009/9/main" objectType="CheckBox" checked="Checked" fmlaLink="$U$13" lockText="1"/>
</file>

<file path=xl/ctrlProps/ctrlProp11.xml><?xml version="1.0" encoding="utf-8"?>
<formControlPr xmlns="http://schemas.microsoft.com/office/spreadsheetml/2009/9/main" objectType="Drop" dropStyle="combo" dx="15" fmlaLink="$I9" fmlaRange="地区一覧" sel="1" val="0"/>
</file>

<file path=xl/ctrlProps/ctrlProp110.xml><?xml version="1.0" encoding="utf-8"?>
<formControlPr xmlns="http://schemas.microsoft.com/office/spreadsheetml/2009/9/main" objectType="Radio" checked="Checked" lockText="1"/>
</file>

<file path=xl/ctrlProps/ctrlProp1100.xml><?xml version="1.0" encoding="utf-8"?>
<formControlPr xmlns="http://schemas.microsoft.com/office/spreadsheetml/2009/9/main" objectType="CheckBox" checked="Checked" fmlaLink="$U$14" lockText="1"/>
</file>

<file path=xl/ctrlProps/ctrlProp1101.xml><?xml version="1.0" encoding="utf-8"?>
<formControlPr xmlns="http://schemas.microsoft.com/office/spreadsheetml/2009/9/main" objectType="CheckBox" checked="Checked" fmlaLink="$U$15" lockText="1"/>
</file>

<file path=xl/ctrlProps/ctrlProp1102.xml><?xml version="1.0" encoding="utf-8"?>
<formControlPr xmlns="http://schemas.microsoft.com/office/spreadsheetml/2009/9/main" objectType="CheckBox" checked="Checked" fmlaLink="$U$16" lockText="1"/>
</file>

<file path=xl/ctrlProps/ctrlProp1103.xml><?xml version="1.0" encoding="utf-8"?>
<formControlPr xmlns="http://schemas.microsoft.com/office/spreadsheetml/2009/9/main" objectType="CheckBox" checked="Checked" fmlaLink="$U$17" lockText="1"/>
</file>

<file path=xl/ctrlProps/ctrlProp1104.xml><?xml version="1.0" encoding="utf-8"?>
<formControlPr xmlns="http://schemas.microsoft.com/office/spreadsheetml/2009/9/main" objectType="CheckBox" checked="Checked" fmlaLink="$U$18" lockText="1"/>
</file>

<file path=xl/ctrlProps/ctrlProp1105.xml><?xml version="1.0" encoding="utf-8"?>
<formControlPr xmlns="http://schemas.microsoft.com/office/spreadsheetml/2009/9/main" objectType="CheckBox" checked="Checked" fmlaLink="$U$19" lockText="1"/>
</file>

<file path=xl/ctrlProps/ctrlProp1106.xml><?xml version="1.0" encoding="utf-8"?>
<formControlPr xmlns="http://schemas.microsoft.com/office/spreadsheetml/2009/9/main" objectType="CheckBox" checked="Checked" fmlaLink="$U$20" lockText="1"/>
</file>

<file path=xl/ctrlProps/ctrlProp1107.xml><?xml version="1.0" encoding="utf-8"?>
<formControlPr xmlns="http://schemas.microsoft.com/office/spreadsheetml/2009/9/main" objectType="CheckBox" checked="Checked" fmlaLink="$U$21" lockText="1"/>
</file>

<file path=xl/ctrlProps/ctrlProp1108.xml><?xml version="1.0" encoding="utf-8"?>
<formControlPr xmlns="http://schemas.microsoft.com/office/spreadsheetml/2009/9/main" objectType="CheckBox" checked="Checked" fmlaLink="$V$7" lockText="1"/>
</file>

<file path=xl/ctrlProps/ctrlProp1109.xml><?xml version="1.0" encoding="utf-8"?>
<formControlPr xmlns="http://schemas.microsoft.com/office/spreadsheetml/2009/9/main" objectType="CheckBox" checked="Checked" fmlaLink="$V$8" lockText="1"/>
</file>

<file path=xl/ctrlProps/ctrlProp111.xml><?xml version="1.0" encoding="utf-8"?>
<formControlPr xmlns="http://schemas.microsoft.com/office/spreadsheetml/2009/9/main" objectType="GBox"/>
</file>

<file path=xl/ctrlProps/ctrlProp1110.xml><?xml version="1.0" encoding="utf-8"?>
<formControlPr xmlns="http://schemas.microsoft.com/office/spreadsheetml/2009/9/main" objectType="CheckBox" checked="Checked" fmlaLink="$V$9" lockText="1"/>
</file>

<file path=xl/ctrlProps/ctrlProp1111.xml><?xml version="1.0" encoding="utf-8"?>
<formControlPr xmlns="http://schemas.microsoft.com/office/spreadsheetml/2009/9/main" objectType="CheckBox" checked="Checked" fmlaLink="$V$10" lockText="1"/>
</file>

<file path=xl/ctrlProps/ctrlProp1112.xml><?xml version="1.0" encoding="utf-8"?>
<formControlPr xmlns="http://schemas.microsoft.com/office/spreadsheetml/2009/9/main" objectType="CheckBox" checked="Checked" fmlaLink="$V$11" lockText="1"/>
</file>

<file path=xl/ctrlProps/ctrlProp1113.xml><?xml version="1.0" encoding="utf-8"?>
<formControlPr xmlns="http://schemas.microsoft.com/office/spreadsheetml/2009/9/main" objectType="CheckBox" checked="Checked" fmlaLink="$V$12" lockText="1"/>
</file>

<file path=xl/ctrlProps/ctrlProp1114.xml><?xml version="1.0" encoding="utf-8"?>
<formControlPr xmlns="http://schemas.microsoft.com/office/spreadsheetml/2009/9/main" objectType="CheckBox" checked="Checked" fmlaLink="$V$13" lockText="1"/>
</file>

<file path=xl/ctrlProps/ctrlProp1115.xml><?xml version="1.0" encoding="utf-8"?>
<formControlPr xmlns="http://schemas.microsoft.com/office/spreadsheetml/2009/9/main" objectType="CheckBox" checked="Checked" fmlaLink="$V$14" lockText="1"/>
</file>

<file path=xl/ctrlProps/ctrlProp1116.xml><?xml version="1.0" encoding="utf-8"?>
<formControlPr xmlns="http://schemas.microsoft.com/office/spreadsheetml/2009/9/main" objectType="CheckBox" checked="Checked" fmlaLink="$V$15" lockText="1"/>
</file>

<file path=xl/ctrlProps/ctrlProp1117.xml><?xml version="1.0" encoding="utf-8"?>
<formControlPr xmlns="http://schemas.microsoft.com/office/spreadsheetml/2009/9/main" objectType="CheckBox" checked="Checked" fmlaLink="$V$16" lockText="1"/>
</file>

<file path=xl/ctrlProps/ctrlProp1118.xml><?xml version="1.0" encoding="utf-8"?>
<formControlPr xmlns="http://schemas.microsoft.com/office/spreadsheetml/2009/9/main" objectType="CheckBox" checked="Checked" fmlaLink="$V$17" lockText="1"/>
</file>

<file path=xl/ctrlProps/ctrlProp1119.xml><?xml version="1.0" encoding="utf-8"?>
<formControlPr xmlns="http://schemas.microsoft.com/office/spreadsheetml/2009/9/main" objectType="CheckBox" checked="Checked" fmlaLink="$V$18" lockText="1"/>
</file>

<file path=xl/ctrlProps/ctrlProp112.xml><?xml version="1.0" encoding="utf-8"?>
<formControlPr xmlns="http://schemas.microsoft.com/office/spreadsheetml/2009/9/main" objectType="Radio" firstButton="1" fmlaLink="I56" lockText="1"/>
</file>

<file path=xl/ctrlProps/ctrlProp1120.xml><?xml version="1.0" encoding="utf-8"?>
<formControlPr xmlns="http://schemas.microsoft.com/office/spreadsheetml/2009/9/main" objectType="CheckBox" checked="Checked" fmlaLink="$V$19" lockText="1"/>
</file>

<file path=xl/ctrlProps/ctrlProp1121.xml><?xml version="1.0" encoding="utf-8"?>
<formControlPr xmlns="http://schemas.microsoft.com/office/spreadsheetml/2009/9/main" objectType="CheckBox" checked="Checked" fmlaLink="$V$20" lockText="1"/>
</file>

<file path=xl/ctrlProps/ctrlProp1122.xml><?xml version="1.0" encoding="utf-8"?>
<formControlPr xmlns="http://schemas.microsoft.com/office/spreadsheetml/2009/9/main" objectType="CheckBox" checked="Checked" fmlaLink="$V$21" lockText="1"/>
</file>

<file path=xl/ctrlProps/ctrlProp1123.xml><?xml version="1.0" encoding="utf-8"?>
<formControlPr xmlns="http://schemas.microsoft.com/office/spreadsheetml/2009/9/main" objectType="Drop" dropLines="5" dropStyle="combo" dx="15" fmlaLink="Sheet1!$AZ$1" fmlaRange="データ!$B$5:$B$24" sel="6" val="0"/>
</file>

<file path=xl/ctrlProps/ctrlProp1124.xml><?xml version="1.0" encoding="utf-8"?>
<formControlPr xmlns="http://schemas.microsoft.com/office/spreadsheetml/2009/9/main" objectType="Drop" dropStyle="combo" dx="15" fmlaLink="$AO$18" fmlaRange="データ!$B$5:$B$24" sel="6" val="5"/>
</file>

<file path=xl/ctrlProps/ctrlProp113.xml><?xml version="1.0" encoding="utf-8"?>
<formControlPr xmlns="http://schemas.microsoft.com/office/spreadsheetml/2009/9/main" objectType="Radio" checked="Checked" lockText="1"/>
</file>

<file path=xl/ctrlProps/ctrlProp114.xml><?xml version="1.0" encoding="utf-8"?>
<formControlPr xmlns="http://schemas.microsoft.com/office/spreadsheetml/2009/9/main" objectType="GBox"/>
</file>

<file path=xl/ctrlProps/ctrlProp115.xml><?xml version="1.0" encoding="utf-8"?>
<formControlPr xmlns="http://schemas.microsoft.com/office/spreadsheetml/2009/9/main" objectType="Radio" firstButton="1" fmlaLink="I64" lockText="1"/>
</file>

<file path=xl/ctrlProps/ctrlProp116.xml><?xml version="1.0" encoding="utf-8"?>
<formControlPr xmlns="http://schemas.microsoft.com/office/spreadsheetml/2009/9/main" objectType="Radio" checked="Checked" lockText="1"/>
</file>

<file path=xl/ctrlProps/ctrlProp117.xml><?xml version="1.0" encoding="utf-8"?>
<formControlPr xmlns="http://schemas.microsoft.com/office/spreadsheetml/2009/9/main" objectType="GBox"/>
</file>

<file path=xl/ctrlProps/ctrlProp118.xml><?xml version="1.0" encoding="utf-8"?>
<formControlPr xmlns="http://schemas.microsoft.com/office/spreadsheetml/2009/9/main" objectType="Radio" firstButton="1" fmlaLink="I65" lockText="1"/>
</file>

<file path=xl/ctrlProps/ctrlProp119.xml><?xml version="1.0" encoding="utf-8"?>
<formControlPr xmlns="http://schemas.microsoft.com/office/spreadsheetml/2009/9/main" objectType="Radio" checked="Checked" lockText="1"/>
</file>

<file path=xl/ctrlProps/ctrlProp12.xml><?xml version="1.0" encoding="utf-8"?>
<formControlPr xmlns="http://schemas.microsoft.com/office/spreadsheetml/2009/9/main" objectType="Drop" dropStyle="combo" dx="15" fmlaLink="$K9" fmlaRange="地区リスト5" sel="1" val="0"/>
</file>

<file path=xl/ctrlProps/ctrlProp120.xml><?xml version="1.0" encoding="utf-8"?>
<formControlPr xmlns="http://schemas.microsoft.com/office/spreadsheetml/2009/9/main" objectType="GBox"/>
</file>

<file path=xl/ctrlProps/ctrlProp121.xml><?xml version="1.0" encoding="utf-8"?>
<formControlPr xmlns="http://schemas.microsoft.com/office/spreadsheetml/2009/9/main" objectType="Radio" firstButton="1" fmlaLink="I66" lockText="1"/>
</file>

<file path=xl/ctrlProps/ctrlProp122.xml><?xml version="1.0" encoding="utf-8"?>
<formControlPr xmlns="http://schemas.microsoft.com/office/spreadsheetml/2009/9/main" objectType="Radio" checked="Checked" lockText="1"/>
</file>

<file path=xl/ctrlProps/ctrlProp123.xml><?xml version="1.0" encoding="utf-8"?>
<formControlPr xmlns="http://schemas.microsoft.com/office/spreadsheetml/2009/9/main" objectType="GBox"/>
</file>

<file path=xl/ctrlProps/ctrlProp124.xml><?xml version="1.0" encoding="utf-8"?>
<formControlPr xmlns="http://schemas.microsoft.com/office/spreadsheetml/2009/9/main" objectType="Radio" firstButton="1" fmlaLink="I67" lockText="1"/>
</file>

<file path=xl/ctrlProps/ctrlProp125.xml><?xml version="1.0" encoding="utf-8"?>
<formControlPr xmlns="http://schemas.microsoft.com/office/spreadsheetml/2009/9/main" objectType="Radio" checked="Checked" lockText="1"/>
</file>

<file path=xl/ctrlProps/ctrlProp126.xml><?xml version="1.0" encoding="utf-8"?>
<formControlPr xmlns="http://schemas.microsoft.com/office/spreadsheetml/2009/9/main" objectType="GBox"/>
</file>

<file path=xl/ctrlProps/ctrlProp127.xml><?xml version="1.0" encoding="utf-8"?>
<formControlPr xmlns="http://schemas.microsoft.com/office/spreadsheetml/2009/9/main" objectType="Radio" firstButton="1" fmlaLink="I68" lockText="1"/>
</file>

<file path=xl/ctrlProps/ctrlProp128.xml><?xml version="1.0" encoding="utf-8"?>
<formControlPr xmlns="http://schemas.microsoft.com/office/spreadsheetml/2009/9/main" objectType="Radio" checked="Checked" lockText="1"/>
</file>

<file path=xl/ctrlProps/ctrlProp129.xml><?xml version="1.0" encoding="utf-8"?>
<formControlPr xmlns="http://schemas.microsoft.com/office/spreadsheetml/2009/9/main" objectType="GBox"/>
</file>

<file path=xl/ctrlProps/ctrlProp13.xml><?xml version="1.0" encoding="utf-8"?>
<formControlPr xmlns="http://schemas.microsoft.com/office/spreadsheetml/2009/9/main" objectType="Drop" dropStyle="combo" dx="15" fmlaLink="$I10" fmlaRange="地区一覧" sel="1" val="0"/>
</file>

<file path=xl/ctrlProps/ctrlProp130.xml><?xml version="1.0" encoding="utf-8"?>
<formControlPr xmlns="http://schemas.microsoft.com/office/spreadsheetml/2009/9/main" objectType="Radio" firstButton="1" fmlaLink="I70" lockText="1"/>
</file>

<file path=xl/ctrlProps/ctrlProp131.xml><?xml version="1.0" encoding="utf-8"?>
<formControlPr xmlns="http://schemas.microsoft.com/office/spreadsheetml/2009/9/main" objectType="Radio" checked="Checked" lockText="1"/>
</file>

<file path=xl/ctrlProps/ctrlProp132.xml><?xml version="1.0" encoding="utf-8"?>
<formControlPr xmlns="http://schemas.microsoft.com/office/spreadsheetml/2009/9/main" objectType="GBox"/>
</file>

<file path=xl/ctrlProps/ctrlProp133.xml><?xml version="1.0" encoding="utf-8"?>
<formControlPr xmlns="http://schemas.microsoft.com/office/spreadsheetml/2009/9/main" objectType="Radio" firstButton="1" fmlaLink="I78" lockText="1"/>
</file>

<file path=xl/ctrlProps/ctrlProp134.xml><?xml version="1.0" encoding="utf-8"?>
<formControlPr xmlns="http://schemas.microsoft.com/office/spreadsheetml/2009/9/main" objectType="Radio" checked="Checked" lockText="1"/>
</file>

<file path=xl/ctrlProps/ctrlProp135.xml><?xml version="1.0" encoding="utf-8"?>
<formControlPr xmlns="http://schemas.microsoft.com/office/spreadsheetml/2009/9/main" objectType="GBox"/>
</file>

<file path=xl/ctrlProps/ctrlProp136.xml><?xml version="1.0" encoding="utf-8"?>
<formControlPr xmlns="http://schemas.microsoft.com/office/spreadsheetml/2009/9/main" objectType="Radio" firstButton="1" fmlaLink="I79" lockText="1"/>
</file>

<file path=xl/ctrlProps/ctrlProp137.xml><?xml version="1.0" encoding="utf-8"?>
<formControlPr xmlns="http://schemas.microsoft.com/office/spreadsheetml/2009/9/main" objectType="Radio" checked="Checked" lockText="1"/>
</file>

<file path=xl/ctrlProps/ctrlProp138.xml><?xml version="1.0" encoding="utf-8"?>
<formControlPr xmlns="http://schemas.microsoft.com/office/spreadsheetml/2009/9/main" objectType="GBox"/>
</file>

<file path=xl/ctrlProps/ctrlProp139.xml><?xml version="1.0" encoding="utf-8"?>
<formControlPr xmlns="http://schemas.microsoft.com/office/spreadsheetml/2009/9/main" objectType="Radio" firstButton="1" fmlaLink="I80" lockText="1"/>
</file>

<file path=xl/ctrlProps/ctrlProp14.xml><?xml version="1.0" encoding="utf-8"?>
<formControlPr xmlns="http://schemas.microsoft.com/office/spreadsheetml/2009/9/main" objectType="Drop" dropStyle="combo" dx="15" fmlaLink="$K10" fmlaRange="地区リスト6" sel="1" val="0"/>
</file>

<file path=xl/ctrlProps/ctrlProp140.xml><?xml version="1.0" encoding="utf-8"?>
<formControlPr xmlns="http://schemas.microsoft.com/office/spreadsheetml/2009/9/main" objectType="Radio" checked="Checked" lockText="1"/>
</file>

<file path=xl/ctrlProps/ctrlProp141.xml><?xml version="1.0" encoding="utf-8"?>
<formControlPr xmlns="http://schemas.microsoft.com/office/spreadsheetml/2009/9/main" objectType="GBox"/>
</file>

<file path=xl/ctrlProps/ctrlProp142.xml><?xml version="1.0" encoding="utf-8"?>
<formControlPr xmlns="http://schemas.microsoft.com/office/spreadsheetml/2009/9/main" objectType="Radio" firstButton="1" fmlaLink="I81" lockText="1"/>
</file>

<file path=xl/ctrlProps/ctrlProp143.xml><?xml version="1.0" encoding="utf-8"?>
<formControlPr xmlns="http://schemas.microsoft.com/office/spreadsheetml/2009/9/main" objectType="Radio" checked="Checked" lockText="1"/>
</file>

<file path=xl/ctrlProps/ctrlProp144.xml><?xml version="1.0" encoding="utf-8"?>
<formControlPr xmlns="http://schemas.microsoft.com/office/spreadsheetml/2009/9/main" objectType="GBox"/>
</file>

<file path=xl/ctrlProps/ctrlProp145.xml><?xml version="1.0" encoding="utf-8"?>
<formControlPr xmlns="http://schemas.microsoft.com/office/spreadsheetml/2009/9/main" objectType="Radio" firstButton="1" fmlaLink="I82" lockText="1"/>
</file>

<file path=xl/ctrlProps/ctrlProp146.xml><?xml version="1.0" encoding="utf-8"?>
<formControlPr xmlns="http://schemas.microsoft.com/office/spreadsheetml/2009/9/main" objectType="Radio" checked="Checked" lockText="1"/>
</file>

<file path=xl/ctrlProps/ctrlProp147.xml><?xml version="1.0" encoding="utf-8"?>
<formControlPr xmlns="http://schemas.microsoft.com/office/spreadsheetml/2009/9/main" objectType="GBox"/>
</file>

<file path=xl/ctrlProps/ctrlProp148.xml><?xml version="1.0" encoding="utf-8"?>
<formControlPr xmlns="http://schemas.microsoft.com/office/spreadsheetml/2009/9/main" objectType="Radio" firstButton="1" fmlaLink="I84" lockText="1"/>
</file>

<file path=xl/ctrlProps/ctrlProp149.xml><?xml version="1.0" encoding="utf-8"?>
<formControlPr xmlns="http://schemas.microsoft.com/office/spreadsheetml/2009/9/main" objectType="Radio" checked="Checked" lockText="1"/>
</file>

<file path=xl/ctrlProps/ctrlProp15.xml><?xml version="1.0" encoding="utf-8"?>
<formControlPr xmlns="http://schemas.microsoft.com/office/spreadsheetml/2009/9/main" objectType="Drop" dropStyle="combo" dx="15" fmlaLink="$I11" fmlaRange="地区一覧" sel="1" val="0"/>
</file>

<file path=xl/ctrlProps/ctrlProp150.xml><?xml version="1.0" encoding="utf-8"?>
<formControlPr xmlns="http://schemas.microsoft.com/office/spreadsheetml/2009/9/main" objectType="GBox"/>
</file>

<file path=xl/ctrlProps/ctrlProp151.xml><?xml version="1.0" encoding="utf-8"?>
<formControlPr xmlns="http://schemas.microsoft.com/office/spreadsheetml/2009/9/main" objectType="Radio" firstButton="1" fmlaLink="I92" lockText="1"/>
</file>

<file path=xl/ctrlProps/ctrlProp152.xml><?xml version="1.0" encoding="utf-8"?>
<formControlPr xmlns="http://schemas.microsoft.com/office/spreadsheetml/2009/9/main" objectType="Radio" checked="Checked" lockText="1"/>
</file>

<file path=xl/ctrlProps/ctrlProp153.xml><?xml version="1.0" encoding="utf-8"?>
<formControlPr xmlns="http://schemas.microsoft.com/office/spreadsheetml/2009/9/main" objectType="GBox"/>
</file>

<file path=xl/ctrlProps/ctrlProp154.xml><?xml version="1.0" encoding="utf-8"?>
<formControlPr xmlns="http://schemas.microsoft.com/office/spreadsheetml/2009/9/main" objectType="Radio" firstButton="1" fmlaLink="I93" lockText="1"/>
</file>

<file path=xl/ctrlProps/ctrlProp155.xml><?xml version="1.0" encoding="utf-8"?>
<formControlPr xmlns="http://schemas.microsoft.com/office/spreadsheetml/2009/9/main" objectType="Radio" checked="Checked" lockText="1"/>
</file>

<file path=xl/ctrlProps/ctrlProp156.xml><?xml version="1.0" encoding="utf-8"?>
<formControlPr xmlns="http://schemas.microsoft.com/office/spreadsheetml/2009/9/main" objectType="GBox"/>
</file>

<file path=xl/ctrlProps/ctrlProp157.xml><?xml version="1.0" encoding="utf-8"?>
<formControlPr xmlns="http://schemas.microsoft.com/office/spreadsheetml/2009/9/main" objectType="Radio" firstButton="1" fmlaLink="I94" lockText="1"/>
</file>

<file path=xl/ctrlProps/ctrlProp158.xml><?xml version="1.0" encoding="utf-8"?>
<formControlPr xmlns="http://schemas.microsoft.com/office/spreadsheetml/2009/9/main" objectType="Radio" checked="Checked" lockText="1"/>
</file>

<file path=xl/ctrlProps/ctrlProp159.xml><?xml version="1.0" encoding="utf-8"?>
<formControlPr xmlns="http://schemas.microsoft.com/office/spreadsheetml/2009/9/main" objectType="GBox"/>
</file>

<file path=xl/ctrlProps/ctrlProp16.xml><?xml version="1.0" encoding="utf-8"?>
<formControlPr xmlns="http://schemas.microsoft.com/office/spreadsheetml/2009/9/main" objectType="Drop" dropStyle="combo" dx="15" fmlaLink="$K11" fmlaRange="地区リスト7" sel="1" val="0"/>
</file>

<file path=xl/ctrlProps/ctrlProp160.xml><?xml version="1.0" encoding="utf-8"?>
<formControlPr xmlns="http://schemas.microsoft.com/office/spreadsheetml/2009/9/main" objectType="Radio" firstButton="1" fmlaLink="I95" lockText="1"/>
</file>

<file path=xl/ctrlProps/ctrlProp161.xml><?xml version="1.0" encoding="utf-8"?>
<formControlPr xmlns="http://schemas.microsoft.com/office/spreadsheetml/2009/9/main" objectType="Radio" checked="Checked" lockText="1"/>
</file>

<file path=xl/ctrlProps/ctrlProp162.xml><?xml version="1.0" encoding="utf-8"?>
<formControlPr xmlns="http://schemas.microsoft.com/office/spreadsheetml/2009/9/main" objectType="GBox"/>
</file>

<file path=xl/ctrlProps/ctrlProp163.xml><?xml version="1.0" encoding="utf-8"?>
<formControlPr xmlns="http://schemas.microsoft.com/office/spreadsheetml/2009/9/main" objectType="Radio" firstButton="1" fmlaLink="I96" lockText="1"/>
</file>

<file path=xl/ctrlProps/ctrlProp164.xml><?xml version="1.0" encoding="utf-8"?>
<formControlPr xmlns="http://schemas.microsoft.com/office/spreadsheetml/2009/9/main" objectType="Radio" checked="Checked" lockText="1"/>
</file>

<file path=xl/ctrlProps/ctrlProp165.xml><?xml version="1.0" encoding="utf-8"?>
<formControlPr xmlns="http://schemas.microsoft.com/office/spreadsheetml/2009/9/main" objectType="GBox"/>
</file>

<file path=xl/ctrlProps/ctrlProp166.xml><?xml version="1.0" encoding="utf-8"?>
<formControlPr xmlns="http://schemas.microsoft.com/office/spreadsheetml/2009/9/main" objectType="Radio" firstButton="1" fmlaLink="I98" lockText="1"/>
</file>

<file path=xl/ctrlProps/ctrlProp167.xml><?xml version="1.0" encoding="utf-8"?>
<formControlPr xmlns="http://schemas.microsoft.com/office/spreadsheetml/2009/9/main" objectType="Radio" checked="Checked" lockText="1"/>
</file>

<file path=xl/ctrlProps/ctrlProp168.xml><?xml version="1.0" encoding="utf-8"?>
<formControlPr xmlns="http://schemas.microsoft.com/office/spreadsheetml/2009/9/main" objectType="GBox"/>
</file>

<file path=xl/ctrlProps/ctrlProp169.xml><?xml version="1.0" encoding="utf-8"?>
<formControlPr xmlns="http://schemas.microsoft.com/office/spreadsheetml/2009/9/main" objectType="Radio" firstButton="1" fmlaLink="I106" lockText="1"/>
</file>

<file path=xl/ctrlProps/ctrlProp17.xml><?xml version="1.0" encoding="utf-8"?>
<formControlPr xmlns="http://schemas.microsoft.com/office/spreadsheetml/2009/9/main" objectType="Drop" dropStyle="combo" dx="15" fmlaLink="$I12" fmlaRange="地区一覧" sel="1" val="0"/>
</file>

<file path=xl/ctrlProps/ctrlProp170.xml><?xml version="1.0" encoding="utf-8"?>
<formControlPr xmlns="http://schemas.microsoft.com/office/spreadsheetml/2009/9/main" objectType="Radio" checked="Checked" lockText="1"/>
</file>

<file path=xl/ctrlProps/ctrlProp171.xml><?xml version="1.0" encoding="utf-8"?>
<formControlPr xmlns="http://schemas.microsoft.com/office/spreadsheetml/2009/9/main" objectType="GBox"/>
</file>

<file path=xl/ctrlProps/ctrlProp172.xml><?xml version="1.0" encoding="utf-8"?>
<formControlPr xmlns="http://schemas.microsoft.com/office/spreadsheetml/2009/9/main" objectType="Radio" firstButton="1" fmlaLink="I107" lockText="1"/>
</file>

<file path=xl/ctrlProps/ctrlProp173.xml><?xml version="1.0" encoding="utf-8"?>
<formControlPr xmlns="http://schemas.microsoft.com/office/spreadsheetml/2009/9/main" objectType="Radio" checked="Checked" lockText="1"/>
</file>

<file path=xl/ctrlProps/ctrlProp174.xml><?xml version="1.0" encoding="utf-8"?>
<formControlPr xmlns="http://schemas.microsoft.com/office/spreadsheetml/2009/9/main" objectType="GBox"/>
</file>

<file path=xl/ctrlProps/ctrlProp175.xml><?xml version="1.0" encoding="utf-8"?>
<formControlPr xmlns="http://schemas.microsoft.com/office/spreadsheetml/2009/9/main" objectType="Radio" firstButton="1" fmlaLink="I108" lockText="1"/>
</file>

<file path=xl/ctrlProps/ctrlProp176.xml><?xml version="1.0" encoding="utf-8"?>
<formControlPr xmlns="http://schemas.microsoft.com/office/spreadsheetml/2009/9/main" objectType="Radio" checked="Checked" lockText="1"/>
</file>

<file path=xl/ctrlProps/ctrlProp177.xml><?xml version="1.0" encoding="utf-8"?>
<formControlPr xmlns="http://schemas.microsoft.com/office/spreadsheetml/2009/9/main" objectType="GBox"/>
</file>

<file path=xl/ctrlProps/ctrlProp178.xml><?xml version="1.0" encoding="utf-8"?>
<formControlPr xmlns="http://schemas.microsoft.com/office/spreadsheetml/2009/9/main" objectType="Radio" firstButton="1" fmlaLink="I109" lockText="1"/>
</file>

<file path=xl/ctrlProps/ctrlProp179.xml><?xml version="1.0" encoding="utf-8"?>
<formControlPr xmlns="http://schemas.microsoft.com/office/spreadsheetml/2009/9/main" objectType="Radio" checked="Checked" lockText="1"/>
</file>

<file path=xl/ctrlProps/ctrlProp18.xml><?xml version="1.0" encoding="utf-8"?>
<formControlPr xmlns="http://schemas.microsoft.com/office/spreadsheetml/2009/9/main" objectType="Drop" dropStyle="combo" dx="15" fmlaLink="$K12" fmlaRange="地区リスト8" sel="1" val="0"/>
</file>

<file path=xl/ctrlProps/ctrlProp180.xml><?xml version="1.0" encoding="utf-8"?>
<formControlPr xmlns="http://schemas.microsoft.com/office/spreadsheetml/2009/9/main" objectType="GBox"/>
</file>

<file path=xl/ctrlProps/ctrlProp181.xml><?xml version="1.0" encoding="utf-8"?>
<formControlPr xmlns="http://schemas.microsoft.com/office/spreadsheetml/2009/9/main" objectType="Radio" firstButton="1" fmlaLink="I110" lockText="1"/>
</file>

<file path=xl/ctrlProps/ctrlProp182.xml><?xml version="1.0" encoding="utf-8"?>
<formControlPr xmlns="http://schemas.microsoft.com/office/spreadsheetml/2009/9/main" objectType="Radio" checked="Checked" lockText="1"/>
</file>

<file path=xl/ctrlProps/ctrlProp183.xml><?xml version="1.0" encoding="utf-8"?>
<formControlPr xmlns="http://schemas.microsoft.com/office/spreadsheetml/2009/9/main" objectType="GBox"/>
</file>

<file path=xl/ctrlProps/ctrlProp184.xml><?xml version="1.0" encoding="utf-8"?>
<formControlPr xmlns="http://schemas.microsoft.com/office/spreadsheetml/2009/9/main" objectType="Radio" firstButton="1" fmlaLink="I112" lockText="1"/>
</file>

<file path=xl/ctrlProps/ctrlProp185.xml><?xml version="1.0" encoding="utf-8"?>
<formControlPr xmlns="http://schemas.microsoft.com/office/spreadsheetml/2009/9/main" objectType="Radio" checked="Checked" lockText="1"/>
</file>

<file path=xl/ctrlProps/ctrlProp186.xml><?xml version="1.0" encoding="utf-8"?>
<formControlPr xmlns="http://schemas.microsoft.com/office/spreadsheetml/2009/9/main" objectType="GBox"/>
</file>

<file path=xl/ctrlProps/ctrlProp187.xml><?xml version="1.0" encoding="utf-8"?>
<formControlPr xmlns="http://schemas.microsoft.com/office/spreadsheetml/2009/9/main" objectType="Radio" firstButton="1" fmlaLink="I120" lockText="1"/>
</file>

<file path=xl/ctrlProps/ctrlProp188.xml><?xml version="1.0" encoding="utf-8"?>
<formControlPr xmlns="http://schemas.microsoft.com/office/spreadsheetml/2009/9/main" objectType="Radio" checked="Checked" lockText="1"/>
</file>

<file path=xl/ctrlProps/ctrlProp189.xml><?xml version="1.0" encoding="utf-8"?>
<formControlPr xmlns="http://schemas.microsoft.com/office/spreadsheetml/2009/9/main" objectType="GBox"/>
</file>

<file path=xl/ctrlProps/ctrlProp19.xml><?xml version="1.0" encoding="utf-8"?>
<formControlPr xmlns="http://schemas.microsoft.com/office/spreadsheetml/2009/9/main" objectType="Drop" dropStyle="combo" dx="15" fmlaLink="$I13" fmlaRange="地区一覧" sel="1" val="0"/>
</file>

<file path=xl/ctrlProps/ctrlProp190.xml><?xml version="1.0" encoding="utf-8"?>
<formControlPr xmlns="http://schemas.microsoft.com/office/spreadsheetml/2009/9/main" objectType="Radio" firstButton="1" fmlaLink="I121" lockText="1"/>
</file>

<file path=xl/ctrlProps/ctrlProp191.xml><?xml version="1.0" encoding="utf-8"?>
<formControlPr xmlns="http://schemas.microsoft.com/office/spreadsheetml/2009/9/main" objectType="Radio" checked="Checked" lockText="1"/>
</file>

<file path=xl/ctrlProps/ctrlProp192.xml><?xml version="1.0" encoding="utf-8"?>
<formControlPr xmlns="http://schemas.microsoft.com/office/spreadsheetml/2009/9/main" objectType="GBox"/>
</file>

<file path=xl/ctrlProps/ctrlProp193.xml><?xml version="1.0" encoding="utf-8"?>
<formControlPr xmlns="http://schemas.microsoft.com/office/spreadsheetml/2009/9/main" objectType="Radio" firstButton="1" fmlaLink="I122" lockText="1"/>
</file>

<file path=xl/ctrlProps/ctrlProp194.xml><?xml version="1.0" encoding="utf-8"?>
<formControlPr xmlns="http://schemas.microsoft.com/office/spreadsheetml/2009/9/main" objectType="Radio" checked="Checked" lockText="1"/>
</file>

<file path=xl/ctrlProps/ctrlProp195.xml><?xml version="1.0" encoding="utf-8"?>
<formControlPr xmlns="http://schemas.microsoft.com/office/spreadsheetml/2009/9/main" objectType="GBox"/>
</file>

<file path=xl/ctrlProps/ctrlProp196.xml><?xml version="1.0" encoding="utf-8"?>
<formControlPr xmlns="http://schemas.microsoft.com/office/spreadsheetml/2009/9/main" objectType="Radio" firstButton="1" fmlaLink="I123" lockText="1"/>
</file>

<file path=xl/ctrlProps/ctrlProp197.xml><?xml version="1.0" encoding="utf-8"?>
<formControlPr xmlns="http://schemas.microsoft.com/office/spreadsheetml/2009/9/main" objectType="Radio" checked="Checked" lockText="1"/>
</file>

<file path=xl/ctrlProps/ctrlProp198.xml><?xml version="1.0" encoding="utf-8"?>
<formControlPr xmlns="http://schemas.microsoft.com/office/spreadsheetml/2009/9/main" objectType="GBox"/>
</file>

<file path=xl/ctrlProps/ctrlProp199.xml><?xml version="1.0" encoding="utf-8"?>
<formControlPr xmlns="http://schemas.microsoft.com/office/spreadsheetml/2009/9/main" objectType="Radio" firstButton="1" fmlaLink="I124" lockText="1"/>
</file>

<file path=xl/ctrlProps/ctrlProp2.xml><?xml version="1.0" encoding="utf-8"?>
<formControlPr xmlns="http://schemas.microsoft.com/office/spreadsheetml/2009/9/main" objectType="Drop" dropStyle="combo" dx="15" fmlaLink="$D$6" fmlaRange="地区リスト" sel="15" val="8"/>
</file>

<file path=xl/ctrlProps/ctrlProp20.xml><?xml version="1.0" encoding="utf-8"?>
<formControlPr xmlns="http://schemas.microsoft.com/office/spreadsheetml/2009/9/main" objectType="Drop" dropStyle="combo" dx="15" fmlaLink="$K13" fmlaRange="地区リスト9" sel="1" val="0"/>
</file>

<file path=xl/ctrlProps/ctrlProp200.xml><?xml version="1.0" encoding="utf-8"?>
<formControlPr xmlns="http://schemas.microsoft.com/office/spreadsheetml/2009/9/main" objectType="Radio" checked="Checked" lockText="1"/>
</file>

<file path=xl/ctrlProps/ctrlProp201.xml><?xml version="1.0" encoding="utf-8"?>
<formControlPr xmlns="http://schemas.microsoft.com/office/spreadsheetml/2009/9/main" objectType="GBox"/>
</file>

<file path=xl/ctrlProps/ctrlProp202.xml><?xml version="1.0" encoding="utf-8"?>
<formControlPr xmlns="http://schemas.microsoft.com/office/spreadsheetml/2009/9/main" objectType="Radio" firstButton="1" fmlaLink="I126" lockText="1"/>
</file>

<file path=xl/ctrlProps/ctrlProp203.xml><?xml version="1.0" encoding="utf-8"?>
<formControlPr xmlns="http://schemas.microsoft.com/office/spreadsheetml/2009/9/main" objectType="Radio" checked="Checked" lockText="1"/>
</file>

<file path=xl/ctrlProps/ctrlProp204.xml><?xml version="1.0" encoding="utf-8"?>
<formControlPr xmlns="http://schemas.microsoft.com/office/spreadsheetml/2009/9/main" objectType="GBox"/>
</file>

<file path=xl/ctrlProps/ctrlProp205.xml><?xml version="1.0" encoding="utf-8"?>
<formControlPr xmlns="http://schemas.microsoft.com/office/spreadsheetml/2009/9/main" objectType="Radio" firstButton="1" fmlaLink="I134" lockText="1"/>
</file>

<file path=xl/ctrlProps/ctrlProp206.xml><?xml version="1.0" encoding="utf-8"?>
<formControlPr xmlns="http://schemas.microsoft.com/office/spreadsheetml/2009/9/main" objectType="Radio" checked="Checked" lockText="1"/>
</file>

<file path=xl/ctrlProps/ctrlProp207.xml><?xml version="1.0" encoding="utf-8"?>
<formControlPr xmlns="http://schemas.microsoft.com/office/spreadsheetml/2009/9/main" objectType="GBox"/>
</file>

<file path=xl/ctrlProps/ctrlProp208.xml><?xml version="1.0" encoding="utf-8"?>
<formControlPr xmlns="http://schemas.microsoft.com/office/spreadsheetml/2009/9/main" objectType="Radio" firstButton="1" fmlaLink="I135" lockText="1"/>
</file>

<file path=xl/ctrlProps/ctrlProp209.xml><?xml version="1.0" encoding="utf-8"?>
<formControlPr xmlns="http://schemas.microsoft.com/office/spreadsheetml/2009/9/main" objectType="Radio" checked="Checked" lockText="1"/>
</file>

<file path=xl/ctrlProps/ctrlProp21.xml><?xml version="1.0" encoding="utf-8"?>
<formControlPr xmlns="http://schemas.microsoft.com/office/spreadsheetml/2009/9/main" objectType="Drop" dropStyle="combo" dx="15" fmlaLink="$I14" fmlaRange="地区一覧" sel="1" val="0"/>
</file>

<file path=xl/ctrlProps/ctrlProp210.xml><?xml version="1.0" encoding="utf-8"?>
<formControlPr xmlns="http://schemas.microsoft.com/office/spreadsheetml/2009/9/main" objectType="GBox"/>
</file>

<file path=xl/ctrlProps/ctrlProp211.xml><?xml version="1.0" encoding="utf-8"?>
<formControlPr xmlns="http://schemas.microsoft.com/office/spreadsheetml/2009/9/main" objectType="Radio" firstButton="1" fmlaLink="I136" lockText="1"/>
</file>

<file path=xl/ctrlProps/ctrlProp212.xml><?xml version="1.0" encoding="utf-8"?>
<formControlPr xmlns="http://schemas.microsoft.com/office/spreadsheetml/2009/9/main" objectType="Radio" checked="Checked" lockText="1"/>
</file>

<file path=xl/ctrlProps/ctrlProp213.xml><?xml version="1.0" encoding="utf-8"?>
<formControlPr xmlns="http://schemas.microsoft.com/office/spreadsheetml/2009/9/main" objectType="GBox"/>
</file>

<file path=xl/ctrlProps/ctrlProp214.xml><?xml version="1.0" encoding="utf-8"?>
<formControlPr xmlns="http://schemas.microsoft.com/office/spreadsheetml/2009/9/main" objectType="Radio" firstButton="1" fmlaLink="I137" lockText="1"/>
</file>

<file path=xl/ctrlProps/ctrlProp215.xml><?xml version="1.0" encoding="utf-8"?>
<formControlPr xmlns="http://schemas.microsoft.com/office/spreadsheetml/2009/9/main" objectType="Radio" checked="Checked" lockText="1"/>
</file>

<file path=xl/ctrlProps/ctrlProp216.xml><?xml version="1.0" encoding="utf-8"?>
<formControlPr xmlns="http://schemas.microsoft.com/office/spreadsheetml/2009/9/main" objectType="GBox"/>
</file>

<file path=xl/ctrlProps/ctrlProp217.xml><?xml version="1.0" encoding="utf-8"?>
<formControlPr xmlns="http://schemas.microsoft.com/office/spreadsheetml/2009/9/main" objectType="Radio" firstButton="1" fmlaLink="I138" lockText="1"/>
</file>

<file path=xl/ctrlProps/ctrlProp218.xml><?xml version="1.0" encoding="utf-8"?>
<formControlPr xmlns="http://schemas.microsoft.com/office/spreadsheetml/2009/9/main" objectType="Radio" checked="Checked" lockText="1"/>
</file>

<file path=xl/ctrlProps/ctrlProp219.xml><?xml version="1.0" encoding="utf-8"?>
<formControlPr xmlns="http://schemas.microsoft.com/office/spreadsheetml/2009/9/main" objectType="GBox"/>
</file>

<file path=xl/ctrlProps/ctrlProp22.xml><?xml version="1.0" encoding="utf-8"?>
<formControlPr xmlns="http://schemas.microsoft.com/office/spreadsheetml/2009/9/main" objectType="Drop" dropStyle="combo" dx="15" fmlaLink="$K14" fmlaRange="地区リスト10" sel="1" val="0"/>
</file>

<file path=xl/ctrlProps/ctrlProp220.xml><?xml version="1.0" encoding="utf-8"?>
<formControlPr xmlns="http://schemas.microsoft.com/office/spreadsheetml/2009/9/main" objectType="Radio" firstButton="1" fmlaLink="I140" lockText="1"/>
</file>

<file path=xl/ctrlProps/ctrlProp221.xml><?xml version="1.0" encoding="utf-8"?>
<formControlPr xmlns="http://schemas.microsoft.com/office/spreadsheetml/2009/9/main" objectType="Radio" checked="Checked" lockText="1"/>
</file>

<file path=xl/ctrlProps/ctrlProp222.xml><?xml version="1.0" encoding="utf-8"?>
<formControlPr xmlns="http://schemas.microsoft.com/office/spreadsheetml/2009/9/main" objectType="GBox"/>
</file>

<file path=xl/ctrlProps/ctrlProp223.xml><?xml version="1.0" encoding="utf-8"?>
<formControlPr xmlns="http://schemas.microsoft.com/office/spreadsheetml/2009/9/main" objectType="Radio" firstButton="1" fmlaLink="I148" lockText="1"/>
</file>

<file path=xl/ctrlProps/ctrlProp224.xml><?xml version="1.0" encoding="utf-8"?>
<formControlPr xmlns="http://schemas.microsoft.com/office/spreadsheetml/2009/9/main" objectType="Radio" checked="Checked" lockText="1"/>
</file>

<file path=xl/ctrlProps/ctrlProp225.xml><?xml version="1.0" encoding="utf-8"?>
<formControlPr xmlns="http://schemas.microsoft.com/office/spreadsheetml/2009/9/main" objectType="GBox"/>
</file>

<file path=xl/ctrlProps/ctrlProp226.xml><?xml version="1.0" encoding="utf-8"?>
<formControlPr xmlns="http://schemas.microsoft.com/office/spreadsheetml/2009/9/main" objectType="Radio" firstButton="1" fmlaLink="I149" lockText="1"/>
</file>

<file path=xl/ctrlProps/ctrlProp227.xml><?xml version="1.0" encoding="utf-8"?>
<formControlPr xmlns="http://schemas.microsoft.com/office/spreadsheetml/2009/9/main" objectType="Radio" checked="Checked" lockText="1"/>
</file>

<file path=xl/ctrlProps/ctrlProp228.xml><?xml version="1.0" encoding="utf-8"?>
<formControlPr xmlns="http://schemas.microsoft.com/office/spreadsheetml/2009/9/main" objectType="GBox"/>
</file>

<file path=xl/ctrlProps/ctrlProp229.xml><?xml version="1.0" encoding="utf-8"?>
<formControlPr xmlns="http://schemas.microsoft.com/office/spreadsheetml/2009/9/main" objectType="Radio" firstButton="1" fmlaLink="I150" lockText="1"/>
</file>

<file path=xl/ctrlProps/ctrlProp23.xml><?xml version="1.0" encoding="utf-8"?>
<formControlPr xmlns="http://schemas.microsoft.com/office/spreadsheetml/2009/9/main" objectType="Drop" dropStyle="combo" dx="15" fmlaLink="$I15" fmlaRange="地区一覧" sel="1" val="0"/>
</file>

<file path=xl/ctrlProps/ctrlProp230.xml><?xml version="1.0" encoding="utf-8"?>
<formControlPr xmlns="http://schemas.microsoft.com/office/spreadsheetml/2009/9/main" objectType="Radio" checked="Checked" lockText="1"/>
</file>

<file path=xl/ctrlProps/ctrlProp231.xml><?xml version="1.0" encoding="utf-8"?>
<formControlPr xmlns="http://schemas.microsoft.com/office/spreadsheetml/2009/9/main" objectType="GBox"/>
</file>

<file path=xl/ctrlProps/ctrlProp232.xml><?xml version="1.0" encoding="utf-8"?>
<formControlPr xmlns="http://schemas.microsoft.com/office/spreadsheetml/2009/9/main" objectType="Radio" firstButton="1" fmlaLink="I151" lockText="1"/>
</file>

<file path=xl/ctrlProps/ctrlProp233.xml><?xml version="1.0" encoding="utf-8"?>
<formControlPr xmlns="http://schemas.microsoft.com/office/spreadsheetml/2009/9/main" objectType="Radio" checked="Checked" lockText="1"/>
</file>

<file path=xl/ctrlProps/ctrlProp234.xml><?xml version="1.0" encoding="utf-8"?>
<formControlPr xmlns="http://schemas.microsoft.com/office/spreadsheetml/2009/9/main" objectType="GBox"/>
</file>

<file path=xl/ctrlProps/ctrlProp235.xml><?xml version="1.0" encoding="utf-8"?>
<formControlPr xmlns="http://schemas.microsoft.com/office/spreadsheetml/2009/9/main" objectType="Radio" firstButton="1" fmlaLink="I152" lockText="1"/>
</file>

<file path=xl/ctrlProps/ctrlProp236.xml><?xml version="1.0" encoding="utf-8"?>
<formControlPr xmlns="http://schemas.microsoft.com/office/spreadsheetml/2009/9/main" objectType="Radio" checked="Checked" lockText="1"/>
</file>

<file path=xl/ctrlProps/ctrlProp237.xml><?xml version="1.0" encoding="utf-8"?>
<formControlPr xmlns="http://schemas.microsoft.com/office/spreadsheetml/2009/9/main" objectType="GBox"/>
</file>

<file path=xl/ctrlProps/ctrlProp238.xml><?xml version="1.0" encoding="utf-8"?>
<formControlPr xmlns="http://schemas.microsoft.com/office/spreadsheetml/2009/9/main" objectType="Radio" firstButton="1" fmlaLink="I154" lockText="1"/>
</file>

<file path=xl/ctrlProps/ctrlProp239.xml><?xml version="1.0" encoding="utf-8"?>
<formControlPr xmlns="http://schemas.microsoft.com/office/spreadsheetml/2009/9/main" objectType="Radio" checked="Checked" lockText="1"/>
</file>

<file path=xl/ctrlProps/ctrlProp24.xml><?xml version="1.0" encoding="utf-8"?>
<formControlPr xmlns="http://schemas.microsoft.com/office/spreadsheetml/2009/9/main" objectType="Drop" dropStyle="combo" dx="15" fmlaLink="$K15" fmlaRange="地区リスト11" sel="1" val="0"/>
</file>

<file path=xl/ctrlProps/ctrlProp240.xml><?xml version="1.0" encoding="utf-8"?>
<formControlPr xmlns="http://schemas.microsoft.com/office/spreadsheetml/2009/9/main" objectType="GBox"/>
</file>

<file path=xl/ctrlProps/ctrlProp241.xml><?xml version="1.0" encoding="utf-8"?>
<formControlPr xmlns="http://schemas.microsoft.com/office/spreadsheetml/2009/9/main" objectType="Radio" firstButton="1" fmlaLink="I162" lockText="1"/>
</file>

<file path=xl/ctrlProps/ctrlProp242.xml><?xml version="1.0" encoding="utf-8"?>
<formControlPr xmlns="http://schemas.microsoft.com/office/spreadsheetml/2009/9/main" objectType="Radio" checked="Checked" lockText="1"/>
</file>

<file path=xl/ctrlProps/ctrlProp243.xml><?xml version="1.0" encoding="utf-8"?>
<formControlPr xmlns="http://schemas.microsoft.com/office/spreadsheetml/2009/9/main" objectType="GBox"/>
</file>

<file path=xl/ctrlProps/ctrlProp244.xml><?xml version="1.0" encoding="utf-8"?>
<formControlPr xmlns="http://schemas.microsoft.com/office/spreadsheetml/2009/9/main" objectType="Radio" firstButton="1" fmlaLink="I163" lockText="1"/>
</file>

<file path=xl/ctrlProps/ctrlProp245.xml><?xml version="1.0" encoding="utf-8"?>
<formControlPr xmlns="http://schemas.microsoft.com/office/spreadsheetml/2009/9/main" objectType="Radio" checked="Checked" lockText="1"/>
</file>

<file path=xl/ctrlProps/ctrlProp246.xml><?xml version="1.0" encoding="utf-8"?>
<formControlPr xmlns="http://schemas.microsoft.com/office/spreadsheetml/2009/9/main" objectType="GBox"/>
</file>

<file path=xl/ctrlProps/ctrlProp247.xml><?xml version="1.0" encoding="utf-8"?>
<formControlPr xmlns="http://schemas.microsoft.com/office/spreadsheetml/2009/9/main" objectType="Radio" firstButton="1" fmlaLink="I164" lockText="1"/>
</file>

<file path=xl/ctrlProps/ctrlProp248.xml><?xml version="1.0" encoding="utf-8"?>
<formControlPr xmlns="http://schemas.microsoft.com/office/spreadsheetml/2009/9/main" objectType="Radio" checked="Checked" lockText="1"/>
</file>

<file path=xl/ctrlProps/ctrlProp249.xml><?xml version="1.0" encoding="utf-8"?>
<formControlPr xmlns="http://schemas.microsoft.com/office/spreadsheetml/2009/9/main" objectType="GBox"/>
</file>

<file path=xl/ctrlProps/ctrlProp25.xml><?xml version="1.0" encoding="utf-8"?>
<formControlPr xmlns="http://schemas.microsoft.com/office/spreadsheetml/2009/9/main" objectType="Drop" dropStyle="combo" dx="15" fmlaLink="$I16" fmlaRange="地区一覧" sel="1" val="0"/>
</file>

<file path=xl/ctrlProps/ctrlProp250.xml><?xml version="1.0" encoding="utf-8"?>
<formControlPr xmlns="http://schemas.microsoft.com/office/spreadsheetml/2009/9/main" objectType="Radio" firstButton="1" fmlaLink="I165" lockText="1"/>
</file>

<file path=xl/ctrlProps/ctrlProp251.xml><?xml version="1.0" encoding="utf-8"?>
<formControlPr xmlns="http://schemas.microsoft.com/office/spreadsheetml/2009/9/main" objectType="Radio" checked="Checked" lockText="1"/>
</file>

<file path=xl/ctrlProps/ctrlProp252.xml><?xml version="1.0" encoding="utf-8"?>
<formControlPr xmlns="http://schemas.microsoft.com/office/spreadsheetml/2009/9/main" objectType="GBox"/>
</file>

<file path=xl/ctrlProps/ctrlProp253.xml><?xml version="1.0" encoding="utf-8"?>
<formControlPr xmlns="http://schemas.microsoft.com/office/spreadsheetml/2009/9/main" objectType="Radio" firstButton="1" fmlaLink="I166" lockText="1"/>
</file>

<file path=xl/ctrlProps/ctrlProp254.xml><?xml version="1.0" encoding="utf-8"?>
<formControlPr xmlns="http://schemas.microsoft.com/office/spreadsheetml/2009/9/main" objectType="Radio" checked="Checked" lockText="1"/>
</file>

<file path=xl/ctrlProps/ctrlProp255.xml><?xml version="1.0" encoding="utf-8"?>
<formControlPr xmlns="http://schemas.microsoft.com/office/spreadsheetml/2009/9/main" objectType="GBox"/>
</file>

<file path=xl/ctrlProps/ctrlProp256.xml><?xml version="1.0" encoding="utf-8"?>
<formControlPr xmlns="http://schemas.microsoft.com/office/spreadsheetml/2009/9/main" objectType="Radio" firstButton="1" fmlaLink="I168" lockText="1"/>
</file>

<file path=xl/ctrlProps/ctrlProp257.xml><?xml version="1.0" encoding="utf-8"?>
<formControlPr xmlns="http://schemas.microsoft.com/office/spreadsheetml/2009/9/main" objectType="Radio" checked="Checked" lockText="1"/>
</file>

<file path=xl/ctrlProps/ctrlProp258.xml><?xml version="1.0" encoding="utf-8"?>
<formControlPr xmlns="http://schemas.microsoft.com/office/spreadsheetml/2009/9/main" objectType="GBox"/>
</file>

<file path=xl/ctrlProps/ctrlProp259.xml><?xml version="1.0" encoding="utf-8"?>
<formControlPr xmlns="http://schemas.microsoft.com/office/spreadsheetml/2009/9/main" objectType="Radio" firstButton="1" fmlaLink="I176" lockText="1"/>
</file>

<file path=xl/ctrlProps/ctrlProp26.xml><?xml version="1.0" encoding="utf-8"?>
<formControlPr xmlns="http://schemas.microsoft.com/office/spreadsheetml/2009/9/main" objectType="Drop" dropStyle="combo" dx="15" fmlaLink="$K16" fmlaRange="地区リスト12" sel="1" val="0"/>
</file>

<file path=xl/ctrlProps/ctrlProp260.xml><?xml version="1.0" encoding="utf-8"?>
<formControlPr xmlns="http://schemas.microsoft.com/office/spreadsheetml/2009/9/main" objectType="Radio" checked="Checked" lockText="1"/>
</file>

<file path=xl/ctrlProps/ctrlProp261.xml><?xml version="1.0" encoding="utf-8"?>
<formControlPr xmlns="http://schemas.microsoft.com/office/spreadsheetml/2009/9/main" objectType="GBox"/>
</file>

<file path=xl/ctrlProps/ctrlProp262.xml><?xml version="1.0" encoding="utf-8"?>
<formControlPr xmlns="http://schemas.microsoft.com/office/spreadsheetml/2009/9/main" objectType="Radio" firstButton="1" fmlaLink="I177" lockText="1"/>
</file>

<file path=xl/ctrlProps/ctrlProp263.xml><?xml version="1.0" encoding="utf-8"?>
<formControlPr xmlns="http://schemas.microsoft.com/office/spreadsheetml/2009/9/main" objectType="Radio" checked="Checked" lockText="1"/>
</file>

<file path=xl/ctrlProps/ctrlProp264.xml><?xml version="1.0" encoding="utf-8"?>
<formControlPr xmlns="http://schemas.microsoft.com/office/spreadsheetml/2009/9/main" objectType="GBox"/>
</file>

<file path=xl/ctrlProps/ctrlProp265.xml><?xml version="1.0" encoding="utf-8"?>
<formControlPr xmlns="http://schemas.microsoft.com/office/spreadsheetml/2009/9/main" objectType="Radio" firstButton="1" fmlaLink="I178" lockText="1"/>
</file>

<file path=xl/ctrlProps/ctrlProp266.xml><?xml version="1.0" encoding="utf-8"?>
<formControlPr xmlns="http://schemas.microsoft.com/office/spreadsheetml/2009/9/main" objectType="Radio" checked="Checked" lockText="1"/>
</file>

<file path=xl/ctrlProps/ctrlProp267.xml><?xml version="1.0" encoding="utf-8"?>
<formControlPr xmlns="http://schemas.microsoft.com/office/spreadsheetml/2009/9/main" objectType="GBox"/>
</file>

<file path=xl/ctrlProps/ctrlProp268.xml><?xml version="1.0" encoding="utf-8"?>
<formControlPr xmlns="http://schemas.microsoft.com/office/spreadsheetml/2009/9/main" objectType="Radio" firstButton="1" fmlaLink="I179" lockText="1"/>
</file>

<file path=xl/ctrlProps/ctrlProp269.xml><?xml version="1.0" encoding="utf-8"?>
<formControlPr xmlns="http://schemas.microsoft.com/office/spreadsheetml/2009/9/main" objectType="Radio" checked="Checked" lockText="1"/>
</file>

<file path=xl/ctrlProps/ctrlProp27.xml><?xml version="1.0" encoding="utf-8"?>
<formControlPr xmlns="http://schemas.microsoft.com/office/spreadsheetml/2009/9/main" objectType="Drop" dropStyle="combo" dx="15" fmlaLink="$I17" fmlaRange="地区一覧" sel="1" val="0"/>
</file>

<file path=xl/ctrlProps/ctrlProp270.xml><?xml version="1.0" encoding="utf-8"?>
<formControlPr xmlns="http://schemas.microsoft.com/office/spreadsheetml/2009/9/main" objectType="GBox"/>
</file>

<file path=xl/ctrlProps/ctrlProp271.xml><?xml version="1.0" encoding="utf-8"?>
<formControlPr xmlns="http://schemas.microsoft.com/office/spreadsheetml/2009/9/main" objectType="Radio" firstButton="1" fmlaLink="I180" lockText="1"/>
</file>

<file path=xl/ctrlProps/ctrlProp272.xml><?xml version="1.0" encoding="utf-8"?>
<formControlPr xmlns="http://schemas.microsoft.com/office/spreadsheetml/2009/9/main" objectType="Radio" checked="Checked" lockText="1"/>
</file>

<file path=xl/ctrlProps/ctrlProp273.xml><?xml version="1.0" encoding="utf-8"?>
<formControlPr xmlns="http://schemas.microsoft.com/office/spreadsheetml/2009/9/main" objectType="GBox"/>
</file>

<file path=xl/ctrlProps/ctrlProp274.xml><?xml version="1.0" encoding="utf-8"?>
<formControlPr xmlns="http://schemas.microsoft.com/office/spreadsheetml/2009/9/main" objectType="Radio" firstButton="1" fmlaLink="I182" lockText="1"/>
</file>

<file path=xl/ctrlProps/ctrlProp275.xml><?xml version="1.0" encoding="utf-8"?>
<formControlPr xmlns="http://schemas.microsoft.com/office/spreadsheetml/2009/9/main" objectType="Radio" checked="Checked" lockText="1"/>
</file>

<file path=xl/ctrlProps/ctrlProp276.xml><?xml version="1.0" encoding="utf-8"?>
<formControlPr xmlns="http://schemas.microsoft.com/office/spreadsheetml/2009/9/main" objectType="GBox"/>
</file>

<file path=xl/ctrlProps/ctrlProp277.xml><?xml version="1.0" encoding="utf-8"?>
<formControlPr xmlns="http://schemas.microsoft.com/office/spreadsheetml/2009/9/main" objectType="Radio" firstButton="1" fmlaLink="I190" lockText="1"/>
</file>

<file path=xl/ctrlProps/ctrlProp278.xml><?xml version="1.0" encoding="utf-8"?>
<formControlPr xmlns="http://schemas.microsoft.com/office/spreadsheetml/2009/9/main" objectType="Radio" checked="Checked" lockText="1"/>
</file>

<file path=xl/ctrlProps/ctrlProp279.xml><?xml version="1.0" encoding="utf-8"?>
<formControlPr xmlns="http://schemas.microsoft.com/office/spreadsheetml/2009/9/main" objectType="GBox"/>
</file>

<file path=xl/ctrlProps/ctrlProp28.xml><?xml version="1.0" encoding="utf-8"?>
<formControlPr xmlns="http://schemas.microsoft.com/office/spreadsheetml/2009/9/main" objectType="Drop" dropStyle="combo" dx="15" fmlaLink="$K17" fmlaRange="地区リスト13" sel="1" val="0"/>
</file>

<file path=xl/ctrlProps/ctrlProp280.xml><?xml version="1.0" encoding="utf-8"?>
<formControlPr xmlns="http://schemas.microsoft.com/office/spreadsheetml/2009/9/main" objectType="Radio" firstButton="1" fmlaLink="I191" lockText="1"/>
</file>

<file path=xl/ctrlProps/ctrlProp281.xml><?xml version="1.0" encoding="utf-8"?>
<formControlPr xmlns="http://schemas.microsoft.com/office/spreadsheetml/2009/9/main" objectType="Radio" checked="Checked" lockText="1"/>
</file>

<file path=xl/ctrlProps/ctrlProp282.xml><?xml version="1.0" encoding="utf-8"?>
<formControlPr xmlns="http://schemas.microsoft.com/office/spreadsheetml/2009/9/main" objectType="GBox"/>
</file>

<file path=xl/ctrlProps/ctrlProp283.xml><?xml version="1.0" encoding="utf-8"?>
<formControlPr xmlns="http://schemas.microsoft.com/office/spreadsheetml/2009/9/main" objectType="Radio" firstButton="1" fmlaLink="I192" lockText="1"/>
</file>

<file path=xl/ctrlProps/ctrlProp284.xml><?xml version="1.0" encoding="utf-8"?>
<formControlPr xmlns="http://schemas.microsoft.com/office/spreadsheetml/2009/9/main" objectType="Radio" checked="Checked" lockText="1"/>
</file>

<file path=xl/ctrlProps/ctrlProp285.xml><?xml version="1.0" encoding="utf-8"?>
<formControlPr xmlns="http://schemas.microsoft.com/office/spreadsheetml/2009/9/main" objectType="GBox"/>
</file>

<file path=xl/ctrlProps/ctrlProp286.xml><?xml version="1.0" encoding="utf-8"?>
<formControlPr xmlns="http://schemas.microsoft.com/office/spreadsheetml/2009/9/main" objectType="Radio" firstButton="1" fmlaLink="I193" lockText="1"/>
</file>

<file path=xl/ctrlProps/ctrlProp287.xml><?xml version="1.0" encoding="utf-8"?>
<formControlPr xmlns="http://schemas.microsoft.com/office/spreadsheetml/2009/9/main" objectType="Radio" checked="Checked" lockText="1"/>
</file>

<file path=xl/ctrlProps/ctrlProp288.xml><?xml version="1.0" encoding="utf-8"?>
<formControlPr xmlns="http://schemas.microsoft.com/office/spreadsheetml/2009/9/main" objectType="GBox"/>
</file>

<file path=xl/ctrlProps/ctrlProp289.xml><?xml version="1.0" encoding="utf-8"?>
<formControlPr xmlns="http://schemas.microsoft.com/office/spreadsheetml/2009/9/main" objectType="Radio" firstButton="1" fmlaLink="I194" lockText="1"/>
</file>

<file path=xl/ctrlProps/ctrlProp29.xml><?xml version="1.0" encoding="utf-8"?>
<formControlPr xmlns="http://schemas.microsoft.com/office/spreadsheetml/2009/9/main" objectType="Drop" dropStyle="combo" dx="15" fmlaLink="$I18" fmlaRange="地区一覧" sel="1" val="0"/>
</file>

<file path=xl/ctrlProps/ctrlProp290.xml><?xml version="1.0" encoding="utf-8"?>
<formControlPr xmlns="http://schemas.microsoft.com/office/spreadsheetml/2009/9/main" objectType="Radio" checked="Checked" lockText="1"/>
</file>

<file path=xl/ctrlProps/ctrlProp291.xml><?xml version="1.0" encoding="utf-8"?>
<formControlPr xmlns="http://schemas.microsoft.com/office/spreadsheetml/2009/9/main" objectType="GBox"/>
</file>

<file path=xl/ctrlProps/ctrlProp292.xml><?xml version="1.0" encoding="utf-8"?>
<formControlPr xmlns="http://schemas.microsoft.com/office/spreadsheetml/2009/9/main" objectType="Radio" firstButton="1" fmlaLink="I196" lockText="1"/>
</file>

<file path=xl/ctrlProps/ctrlProp293.xml><?xml version="1.0" encoding="utf-8"?>
<formControlPr xmlns="http://schemas.microsoft.com/office/spreadsheetml/2009/9/main" objectType="Radio" checked="Checked" lockText="1"/>
</file>

<file path=xl/ctrlProps/ctrlProp294.xml><?xml version="1.0" encoding="utf-8"?>
<formControlPr xmlns="http://schemas.microsoft.com/office/spreadsheetml/2009/9/main" objectType="GBox"/>
</file>

<file path=xl/ctrlProps/ctrlProp295.xml><?xml version="1.0" encoding="utf-8"?>
<formControlPr xmlns="http://schemas.microsoft.com/office/spreadsheetml/2009/9/main" objectType="Radio" firstButton="1" fmlaLink="I204" lockText="1"/>
</file>

<file path=xl/ctrlProps/ctrlProp296.xml><?xml version="1.0" encoding="utf-8"?>
<formControlPr xmlns="http://schemas.microsoft.com/office/spreadsheetml/2009/9/main" objectType="Radio" checked="Checked" lockText="1"/>
</file>

<file path=xl/ctrlProps/ctrlProp297.xml><?xml version="1.0" encoding="utf-8"?>
<formControlPr xmlns="http://schemas.microsoft.com/office/spreadsheetml/2009/9/main" objectType="GBox"/>
</file>

<file path=xl/ctrlProps/ctrlProp298.xml><?xml version="1.0" encoding="utf-8"?>
<formControlPr xmlns="http://schemas.microsoft.com/office/spreadsheetml/2009/9/main" objectType="Radio" firstButton="1" fmlaLink="I205" lockText="1"/>
</file>

<file path=xl/ctrlProps/ctrlProp299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Drop" dropStyle="combo" dx="15" fmlaLink="$I$5" fmlaRange="地区一覧" sel="1" val="0"/>
</file>

<file path=xl/ctrlProps/ctrlProp30.xml><?xml version="1.0" encoding="utf-8"?>
<formControlPr xmlns="http://schemas.microsoft.com/office/spreadsheetml/2009/9/main" objectType="Drop" dropStyle="combo" dx="15" fmlaLink="$K18" fmlaRange="地区リスト14" sel="1" val="0"/>
</file>

<file path=xl/ctrlProps/ctrlProp300.xml><?xml version="1.0" encoding="utf-8"?>
<formControlPr xmlns="http://schemas.microsoft.com/office/spreadsheetml/2009/9/main" objectType="GBox"/>
</file>

<file path=xl/ctrlProps/ctrlProp301.xml><?xml version="1.0" encoding="utf-8"?>
<formControlPr xmlns="http://schemas.microsoft.com/office/spreadsheetml/2009/9/main" objectType="Radio" firstButton="1" fmlaLink="I206" lockText="1"/>
</file>

<file path=xl/ctrlProps/ctrlProp302.xml><?xml version="1.0" encoding="utf-8"?>
<formControlPr xmlns="http://schemas.microsoft.com/office/spreadsheetml/2009/9/main" objectType="Radio" checked="Checked" lockText="1"/>
</file>

<file path=xl/ctrlProps/ctrlProp303.xml><?xml version="1.0" encoding="utf-8"?>
<formControlPr xmlns="http://schemas.microsoft.com/office/spreadsheetml/2009/9/main" objectType="GBox"/>
</file>

<file path=xl/ctrlProps/ctrlProp304.xml><?xml version="1.0" encoding="utf-8"?>
<formControlPr xmlns="http://schemas.microsoft.com/office/spreadsheetml/2009/9/main" objectType="Radio" firstButton="1" fmlaLink="I207" lockText="1"/>
</file>

<file path=xl/ctrlProps/ctrlProp305.xml><?xml version="1.0" encoding="utf-8"?>
<formControlPr xmlns="http://schemas.microsoft.com/office/spreadsheetml/2009/9/main" objectType="Radio" checked="Checked" lockText="1"/>
</file>

<file path=xl/ctrlProps/ctrlProp306.xml><?xml version="1.0" encoding="utf-8"?>
<formControlPr xmlns="http://schemas.microsoft.com/office/spreadsheetml/2009/9/main" objectType="GBox"/>
</file>

<file path=xl/ctrlProps/ctrlProp307.xml><?xml version="1.0" encoding="utf-8"?>
<formControlPr xmlns="http://schemas.microsoft.com/office/spreadsheetml/2009/9/main" objectType="Radio" firstButton="1" fmlaLink="I208" lockText="1"/>
</file>

<file path=xl/ctrlProps/ctrlProp308.xml><?xml version="1.0" encoding="utf-8"?>
<formControlPr xmlns="http://schemas.microsoft.com/office/spreadsheetml/2009/9/main" objectType="Radio" checked="Checked" lockText="1"/>
</file>

<file path=xl/ctrlProps/ctrlProp309.xml><?xml version="1.0" encoding="utf-8"?>
<formControlPr xmlns="http://schemas.microsoft.com/office/spreadsheetml/2009/9/main" objectType="GBox"/>
</file>

<file path=xl/ctrlProps/ctrlProp31.xml><?xml version="1.0" encoding="utf-8"?>
<formControlPr xmlns="http://schemas.microsoft.com/office/spreadsheetml/2009/9/main" objectType="Drop" dropStyle="combo" dx="15" fmlaLink="$I19" fmlaRange="地区一覧" sel="1" val="0"/>
</file>

<file path=xl/ctrlProps/ctrlProp310.xml><?xml version="1.0" encoding="utf-8"?>
<formControlPr xmlns="http://schemas.microsoft.com/office/spreadsheetml/2009/9/main" objectType="Radio" firstButton="1" fmlaLink="I210" lockText="1"/>
</file>

<file path=xl/ctrlProps/ctrlProp311.xml><?xml version="1.0" encoding="utf-8"?>
<formControlPr xmlns="http://schemas.microsoft.com/office/spreadsheetml/2009/9/main" objectType="Radio" checked="Checked" lockText="1"/>
</file>

<file path=xl/ctrlProps/ctrlProp312.xml><?xml version="1.0" encoding="utf-8"?>
<formControlPr xmlns="http://schemas.microsoft.com/office/spreadsheetml/2009/9/main" objectType="GBox"/>
</file>

<file path=xl/ctrlProps/ctrlProp313.xml><?xml version="1.0" encoding="utf-8"?>
<formControlPr xmlns="http://schemas.microsoft.com/office/spreadsheetml/2009/9/main" objectType="Radio" firstButton="1" fmlaLink="I218" lockText="1"/>
</file>

<file path=xl/ctrlProps/ctrlProp314.xml><?xml version="1.0" encoding="utf-8"?>
<formControlPr xmlns="http://schemas.microsoft.com/office/spreadsheetml/2009/9/main" objectType="Radio" checked="Checked" lockText="1"/>
</file>

<file path=xl/ctrlProps/ctrlProp315.xml><?xml version="1.0" encoding="utf-8"?>
<formControlPr xmlns="http://schemas.microsoft.com/office/spreadsheetml/2009/9/main" objectType="GBox"/>
</file>

<file path=xl/ctrlProps/ctrlProp316.xml><?xml version="1.0" encoding="utf-8"?>
<formControlPr xmlns="http://schemas.microsoft.com/office/spreadsheetml/2009/9/main" objectType="Radio" firstButton="1" fmlaLink="I219" lockText="1"/>
</file>

<file path=xl/ctrlProps/ctrlProp317.xml><?xml version="1.0" encoding="utf-8"?>
<formControlPr xmlns="http://schemas.microsoft.com/office/spreadsheetml/2009/9/main" objectType="Radio" checked="Checked" lockText="1"/>
</file>

<file path=xl/ctrlProps/ctrlProp318.xml><?xml version="1.0" encoding="utf-8"?>
<formControlPr xmlns="http://schemas.microsoft.com/office/spreadsheetml/2009/9/main" objectType="GBox"/>
</file>

<file path=xl/ctrlProps/ctrlProp319.xml><?xml version="1.0" encoding="utf-8"?>
<formControlPr xmlns="http://schemas.microsoft.com/office/spreadsheetml/2009/9/main" objectType="Radio" firstButton="1" fmlaLink="I220" lockText="1"/>
</file>

<file path=xl/ctrlProps/ctrlProp32.xml><?xml version="1.0" encoding="utf-8"?>
<formControlPr xmlns="http://schemas.microsoft.com/office/spreadsheetml/2009/9/main" objectType="Drop" dropStyle="combo" dx="15" fmlaLink="$K19" fmlaRange="地区リスト15" sel="1" val="0"/>
</file>

<file path=xl/ctrlProps/ctrlProp320.xml><?xml version="1.0" encoding="utf-8"?>
<formControlPr xmlns="http://schemas.microsoft.com/office/spreadsheetml/2009/9/main" objectType="Radio" checked="Checked" lockText="1"/>
</file>

<file path=xl/ctrlProps/ctrlProp321.xml><?xml version="1.0" encoding="utf-8"?>
<formControlPr xmlns="http://schemas.microsoft.com/office/spreadsheetml/2009/9/main" objectType="GBox"/>
</file>

<file path=xl/ctrlProps/ctrlProp322.xml><?xml version="1.0" encoding="utf-8"?>
<formControlPr xmlns="http://schemas.microsoft.com/office/spreadsheetml/2009/9/main" objectType="Radio" firstButton="1" fmlaLink="I221" lockText="1"/>
</file>

<file path=xl/ctrlProps/ctrlProp323.xml><?xml version="1.0" encoding="utf-8"?>
<formControlPr xmlns="http://schemas.microsoft.com/office/spreadsheetml/2009/9/main" objectType="Radio" checked="Checked" lockText="1"/>
</file>

<file path=xl/ctrlProps/ctrlProp324.xml><?xml version="1.0" encoding="utf-8"?>
<formControlPr xmlns="http://schemas.microsoft.com/office/spreadsheetml/2009/9/main" objectType="GBox"/>
</file>

<file path=xl/ctrlProps/ctrlProp325.xml><?xml version="1.0" encoding="utf-8"?>
<formControlPr xmlns="http://schemas.microsoft.com/office/spreadsheetml/2009/9/main" objectType="Radio" firstButton="1" fmlaLink="I222" lockText="1"/>
</file>

<file path=xl/ctrlProps/ctrlProp326.xml><?xml version="1.0" encoding="utf-8"?>
<formControlPr xmlns="http://schemas.microsoft.com/office/spreadsheetml/2009/9/main" objectType="Radio" checked="Checked" lockText="1"/>
</file>

<file path=xl/ctrlProps/ctrlProp327.xml><?xml version="1.0" encoding="utf-8"?>
<formControlPr xmlns="http://schemas.microsoft.com/office/spreadsheetml/2009/9/main" objectType="GBox"/>
</file>

<file path=xl/ctrlProps/ctrlProp328.xml><?xml version="1.0" encoding="utf-8"?>
<formControlPr xmlns="http://schemas.microsoft.com/office/spreadsheetml/2009/9/main" objectType="Radio" firstButton="1" fmlaLink="I224" lockText="1"/>
</file>

<file path=xl/ctrlProps/ctrlProp329.xml><?xml version="1.0" encoding="utf-8"?>
<formControlPr xmlns="http://schemas.microsoft.com/office/spreadsheetml/2009/9/main" objectType="Radio" checked="Checked" lockText="1"/>
</file>

<file path=xl/ctrlProps/ctrlProp33.xml><?xml version="1.0" encoding="utf-8"?>
<formControlPr xmlns="http://schemas.microsoft.com/office/spreadsheetml/2009/9/main" objectType="Drop" dropStyle="combo" dx="15" fmlaLink="$I20" fmlaRange="地区一覧" sel="1" val="0"/>
</file>

<file path=xl/ctrlProps/ctrlProp330.xml><?xml version="1.0" encoding="utf-8"?>
<formControlPr xmlns="http://schemas.microsoft.com/office/spreadsheetml/2009/9/main" objectType="GBox"/>
</file>

<file path=xl/ctrlProps/ctrlProp331.xml><?xml version="1.0" encoding="utf-8"?>
<formControlPr xmlns="http://schemas.microsoft.com/office/spreadsheetml/2009/9/main" objectType="Radio" firstButton="1" fmlaLink="I232" lockText="1"/>
</file>

<file path=xl/ctrlProps/ctrlProp332.xml><?xml version="1.0" encoding="utf-8"?>
<formControlPr xmlns="http://schemas.microsoft.com/office/spreadsheetml/2009/9/main" objectType="Radio" checked="Checked" lockText="1"/>
</file>

<file path=xl/ctrlProps/ctrlProp333.xml><?xml version="1.0" encoding="utf-8"?>
<formControlPr xmlns="http://schemas.microsoft.com/office/spreadsheetml/2009/9/main" objectType="GBox"/>
</file>

<file path=xl/ctrlProps/ctrlProp334.xml><?xml version="1.0" encoding="utf-8"?>
<formControlPr xmlns="http://schemas.microsoft.com/office/spreadsheetml/2009/9/main" objectType="Radio" firstButton="1" fmlaLink="I233" lockText="1"/>
</file>

<file path=xl/ctrlProps/ctrlProp335.xml><?xml version="1.0" encoding="utf-8"?>
<formControlPr xmlns="http://schemas.microsoft.com/office/spreadsheetml/2009/9/main" objectType="Radio" checked="Checked" lockText="1"/>
</file>

<file path=xl/ctrlProps/ctrlProp336.xml><?xml version="1.0" encoding="utf-8"?>
<formControlPr xmlns="http://schemas.microsoft.com/office/spreadsheetml/2009/9/main" objectType="GBox"/>
</file>

<file path=xl/ctrlProps/ctrlProp337.xml><?xml version="1.0" encoding="utf-8"?>
<formControlPr xmlns="http://schemas.microsoft.com/office/spreadsheetml/2009/9/main" objectType="Radio" firstButton="1" fmlaLink="I234" lockText="1"/>
</file>

<file path=xl/ctrlProps/ctrlProp338.xml><?xml version="1.0" encoding="utf-8"?>
<formControlPr xmlns="http://schemas.microsoft.com/office/spreadsheetml/2009/9/main" objectType="Radio" checked="Checked" lockText="1"/>
</file>

<file path=xl/ctrlProps/ctrlProp339.xml><?xml version="1.0" encoding="utf-8"?>
<formControlPr xmlns="http://schemas.microsoft.com/office/spreadsheetml/2009/9/main" objectType="GBox"/>
</file>

<file path=xl/ctrlProps/ctrlProp34.xml><?xml version="1.0" encoding="utf-8"?>
<formControlPr xmlns="http://schemas.microsoft.com/office/spreadsheetml/2009/9/main" objectType="Drop" dropStyle="combo" dx="15" fmlaLink="$K20" fmlaRange="地区リスト16" sel="1" val="0"/>
</file>

<file path=xl/ctrlProps/ctrlProp340.xml><?xml version="1.0" encoding="utf-8"?>
<formControlPr xmlns="http://schemas.microsoft.com/office/spreadsheetml/2009/9/main" objectType="Radio" firstButton="1" fmlaLink="I235" lockText="1"/>
</file>

<file path=xl/ctrlProps/ctrlProp341.xml><?xml version="1.0" encoding="utf-8"?>
<formControlPr xmlns="http://schemas.microsoft.com/office/spreadsheetml/2009/9/main" objectType="Radio" checked="Checked" lockText="1"/>
</file>

<file path=xl/ctrlProps/ctrlProp342.xml><?xml version="1.0" encoding="utf-8"?>
<formControlPr xmlns="http://schemas.microsoft.com/office/spreadsheetml/2009/9/main" objectType="GBox"/>
</file>

<file path=xl/ctrlProps/ctrlProp343.xml><?xml version="1.0" encoding="utf-8"?>
<formControlPr xmlns="http://schemas.microsoft.com/office/spreadsheetml/2009/9/main" objectType="Radio" firstButton="1" fmlaLink="I236" lockText="1"/>
</file>

<file path=xl/ctrlProps/ctrlProp344.xml><?xml version="1.0" encoding="utf-8"?>
<formControlPr xmlns="http://schemas.microsoft.com/office/spreadsheetml/2009/9/main" objectType="Radio" checked="Checked" lockText="1"/>
</file>

<file path=xl/ctrlProps/ctrlProp345.xml><?xml version="1.0" encoding="utf-8"?>
<formControlPr xmlns="http://schemas.microsoft.com/office/spreadsheetml/2009/9/main" objectType="GBox"/>
</file>

<file path=xl/ctrlProps/ctrlProp346.xml><?xml version="1.0" encoding="utf-8"?>
<formControlPr xmlns="http://schemas.microsoft.com/office/spreadsheetml/2009/9/main" objectType="Radio" firstButton="1" fmlaLink="I238" lockText="1"/>
</file>

<file path=xl/ctrlProps/ctrlProp347.xml><?xml version="1.0" encoding="utf-8"?>
<formControlPr xmlns="http://schemas.microsoft.com/office/spreadsheetml/2009/9/main" objectType="Radio" checked="Checked" lockText="1"/>
</file>

<file path=xl/ctrlProps/ctrlProp348.xml><?xml version="1.0" encoding="utf-8"?>
<formControlPr xmlns="http://schemas.microsoft.com/office/spreadsheetml/2009/9/main" objectType="GBox"/>
</file>

<file path=xl/ctrlProps/ctrlProp349.xml><?xml version="1.0" encoding="utf-8"?>
<formControlPr xmlns="http://schemas.microsoft.com/office/spreadsheetml/2009/9/main" objectType="Radio" firstButton="1" fmlaLink="I246" lockText="1"/>
</file>

<file path=xl/ctrlProps/ctrlProp35.xml><?xml version="1.0" encoding="utf-8"?>
<formControlPr xmlns="http://schemas.microsoft.com/office/spreadsheetml/2009/9/main" objectType="Drop" dropStyle="combo" dx="15" fmlaLink="$I21" fmlaRange="地区一覧" sel="1" val="0"/>
</file>

<file path=xl/ctrlProps/ctrlProp350.xml><?xml version="1.0" encoding="utf-8"?>
<formControlPr xmlns="http://schemas.microsoft.com/office/spreadsheetml/2009/9/main" objectType="Radio" checked="Checked" lockText="1"/>
</file>

<file path=xl/ctrlProps/ctrlProp351.xml><?xml version="1.0" encoding="utf-8"?>
<formControlPr xmlns="http://schemas.microsoft.com/office/spreadsheetml/2009/9/main" objectType="GBox"/>
</file>

<file path=xl/ctrlProps/ctrlProp352.xml><?xml version="1.0" encoding="utf-8"?>
<formControlPr xmlns="http://schemas.microsoft.com/office/spreadsheetml/2009/9/main" objectType="Radio" firstButton="1" fmlaLink="I247" lockText="1"/>
</file>

<file path=xl/ctrlProps/ctrlProp353.xml><?xml version="1.0" encoding="utf-8"?>
<formControlPr xmlns="http://schemas.microsoft.com/office/spreadsheetml/2009/9/main" objectType="Radio" checked="Checked" lockText="1"/>
</file>

<file path=xl/ctrlProps/ctrlProp354.xml><?xml version="1.0" encoding="utf-8"?>
<formControlPr xmlns="http://schemas.microsoft.com/office/spreadsheetml/2009/9/main" objectType="GBox"/>
</file>

<file path=xl/ctrlProps/ctrlProp355.xml><?xml version="1.0" encoding="utf-8"?>
<formControlPr xmlns="http://schemas.microsoft.com/office/spreadsheetml/2009/9/main" objectType="Radio" firstButton="1" fmlaLink="I248" lockText="1"/>
</file>

<file path=xl/ctrlProps/ctrlProp356.xml><?xml version="1.0" encoding="utf-8"?>
<formControlPr xmlns="http://schemas.microsoft.com/office/spreadsheetml/2009/9/main" objectType="Radio" checked="Checked" lockText="1"/>
</file>

<file path=xl/ctrlProps/ctrlProp357.xml><?xml version="1.0" encoding="utf-8"?>
<formControlPr xmlns="http://schemas.microsoft.com/office/spreadsheetml/2009/9/main" objectType="GBox"/>
</file>

<file path=xl/ctrlProps/ctrlProp358.xml><?xml version="1.0" encoding="utf-8"?>
<formControlPr xmlns="http://schemas.microsoft.com/office/spreadsheetml/2009/9/main" objectType="Radio" firstButton="1" fmlaLink="I249" lockText="1"/>
</file>

<file path=xl/ctrlProps/ctrlProp359.xml><?xml version="1.0" encoding="utf-8"?>
<formControlPr xmlns="http://schemas.microsoft.com/office/spreadsheetml/2009/9/main" objectType="Radio" checked="Checked" lockText="1"/>
</file>

<file path=xl/ctrlProps/ctrlProp36.xml><?xml version="1.0" encoding="utf-8"?>
<formControlPr xmlns="http://schemas.microsoft.com/office/spreadsheetml/2009/9/main" objectType="Drop" dropStyle="combo" dx="15" fmlaLink="$K21" fmlaRange="地区リスト17" sel="1" val="0"/>
</file>

<file path=xl/ctrlProps/ctrlProp360.xml><?xml version="1.0" encoding="utf-8"?>
<formControlPr xmlns="http://schemas.microsoft.com/office/spreadsheetml/2009/9/main" objectType="GBox"/>
</file>

<file path=xl/ctrlProps/ctrlProp361.xml><?xml version="1.0" encoding="utf-8"?>
<formControlPr xmlns="http://schemas.microsoft.com/office/spreadsheetml/2009/9/main" objectType="Radio" firstButton="1" fmlaLink="I250" lockText="1"/>
</file>

<file path=xl/ctrlProps/ctrlProp362.xml><?xml version="1.0" encoding="utf-8"?>
<formControlPr xmlns="http://schemas.microsoft.com/office/spreadsheetml/2009/9/main" objectType="Radio" checked="Checked" lockText="1"/>
</file>

<file path=xl/ctrlProps/ctrlProp363.xml><?xml version="1.0" encoding="utf-8"?>
<formControlPr xmlns="http://schemas.microsoft.com/office/spreadsheetml/2009/9/main" objectType="GBox"/>
</file>

<file path=xl/ctrlProps/ctrlProp364.xml><?xml version="1.0" encoding="utf-8"?>
<formControlPr xmlns="http://schemas.microsoft.com/office/spreadsheetml/2009/9/main" objectType="Radio" firstButton="1" fmlaLink="I252" lockText="1"/>
</file>

<file path=xl/ctrlProps/ctrlProp365.xml><?xml version="1.0" encoding="utf-8"?>
<formControlPr xmlns="http://schemas.microsoft.com/office/spreadsheetml/2009/9/main" objectType="Radio" checked="Checked" lockText="1"/>
</file>

<file path=xl/ctrlProps/ctrlProp366.xml><?xml version="1.0" encoding="utf-8"?>
<formControlPr xmlns="http://schemas.microsoft.com/office/spreadsheetml/2009/9/main" objectType="GBox"/>
</file>

<file path=xl/ctrlProps/ctrlProp367.xml><?xml version="1.0" encoding="utf-8"?>
<formControlPr xmlns="http://schemas.microsoft.com/office/spreadsheetml/2009/9/main" objectType="Radio" firstButton="1" fmlaLink="I260" lockText="1"/>
</file>

<file path=xl/ctrlProps/ctrlProp368.xml><?xml version="1.0" encoding="utf-8"?>
<formControlPr xmlns="http://schemas.microsoft.com/office/spreadsheetml/2009/9/main" objectType="Radio" checked="Checked" lockText="1"/>
</file>

<file path=xl/ctrlProps/ctrlProp369.xml><?xml version="1.0" encoding="utf-8"?>
<formControlPr xmlns="http://schemas.microsoft.com/office/spreadsheetml/2009/9/main" objectType="GBox"/>
</file>

<file path=xl/ctrlProps/ctrlProp37.xml><?xml version="1.0" encoding="utf-8"?>
<formControlPr xmlns="http://schemas.microsoft.com/office/spreadsheetml/2009/9/main" objectType="Drop" dropStyle="combo" dx="15" fmlaLink="$I22" fmlaRange="地区一覧" sel="1" val="0"/>
</file>

<file path=xl/ctrlProps/ctrlProp370.xml><?xml version="1.0" encoding="utf-8"?>
<formControlPr xmlns="http://schemas.microsoft.com/office/spreadsheetml/2009/9/main" objectType="Radio" firstButton="1" fmlaLink="I261" lockText="1"/>
</file>

<file path=xl/ctrlProps/ctrlProp371.xml><?xml version="1.0" encoding="utf-8"?>
<formControlPr xmlns="http://schemas.microsoft.com/office/spreadsheetml/2009/9/main" objectType="Radio" checked="Checked" lockText="1"/>
</file>

<file path=xl/ctrlProps/ctrlProp372.xml><?xml version="1.0" encoding="utf-8"?>
<formControlPr xmlns="http://schemas.microsoft.com/office/spreadsheetml/2009/9/main" objectType="GBox"/>
</file>

<file path=xl/ctrlProps/ctrlProp373.xml><?xml version="1.0" encoding="utf-8"?>
<formControlPr xmlns="http://schemas.microsoft.com/office/spreadsheetml/2009/9/main" objectType="Radio" firstButton="1" fmlaLink="I262" lockText="1"/>
</file>

<file path=xl/ctrlProps/ctrlProp374.xml><?xml version="1.0" encoding="utf-8"?>
<formControlPr xmlns="http://schemas.microsoft.com/office/spreadsheetml/2009/9/main" objectType="Radio" checked="Checked" lockText="1"/>
</file>

<file path=xl/ctrlProps/ctrlProp375.xml><?xml version="1.0" encoding="utf-8"?>
<formControlPr xmlns="http://schemas.microsoft.com/office/spreadsheetml/2009/9/main" objectType="GBox"/>
</file>

<file path=xl/ctrlProps/ctrlProp376.xml><?xml version="1.0" encoding="utf-8"?>
<formControlPr xmlns="http://schemas.microsoft.com/office/spreadsheetml/2009/9/main" objectType="Radio" firstButton="1" fmlaLink="I263" lockText="1"/>
</file>

<file path=xl/ctrlProps/ctrlProp377.xml><?xml version="1.0" encoding="utf-8"?>
<formControlPr xmlns="http://schemas.microsoft.com/office/spreadsheetml/2009/9/main" objectType="Radio" checked="Checked" lockText="1"/>
</file>

<file path=xl/ctrlProps/ctrlProp378.xml><?xml version="1.0" encoding="utf-8"?>
<formControlPr xmlns="http://schemas.microsoft.com/office/spreadsheetml/2009/9/main" objectType="GBox"/>
</file>

<file path=xl/ctrlProps/ctrlProp379.xml><?xml version="1.0" encoding="utf-8"?>
<formControlPr xmlns="http://schemas.microsoft.com/office/spreadsheetml/2009/9/main" objectType="Radio" firstButton="1" fmlaLink="I264" lockText="1"/>
</file>

<file path=xl/ctrlProps/ctrlProp38.xml><?xml version="1.0" encoding="utf-8"?>
<formControlPr xmlns="http://schemas.microsoft.com/office/spreadsheetml/2009/9/main" objectType="Drop" dropStyle="combo" dx="15" fmlaLink="$K22" fmlaRange="地区リスト18" sel="1" val="0"/>
</file>

<file path=xl/ctrlProps/ctrlProp380.xml><?xml version="1.0" encoding="utf-8"?>
<formControlPr xmlns="http://schemas.microsoft.com/office/spreadsheetml/2009/9/main" objectType="Radio" checked="Checked" lockText="1"/>
</file>

<file path=xl/ctrlProps/ctrlProp381.xml><?xml version="1.0" encoding="utf-8"?>
<formControlPr xmlns="http://schemas.microsoft.com/office/spreadsheetml/2009/9/main" objectType="GBox"/>
</file>

<file path=xl/ctrlProps/ctrlProp382.xml><?xml version="1.0" encoding="utf-8"?>
<formControlPr xmlns="http://schemas.microsoft.com/office/spreadsheetml/2009/9/main" objectType="Radio" firstButton="1" fmlaLink="I266" lockText="1"/>
</file>

<file path=xl/ctrlProps/ctrlProp383.xml><?xml version="1.0" encoding="utf-8"?>
<formControlPr xmlns="http://schemas.microsoft.com/office/spreadsheetml/2009/9/main" objectType="Radio" checked="Checked" lockText="1"/>
</file>

<file path=xl/ctrlProps/ctrlProp384.xml><?xml version="1.0" encoding="utf-8"?>
<formControlPr xmlns="http://schemas.microsoft.com/office/spreadsheetml/2009/9/main" objectType="GBox"/>
</file>

<file path=xl/ctrlProps/ctrlProp385.xml><?xml version="1.0" encoding="utf-8"?>
<formControlPr xmlns="http://schemas.microsoft.com/office/spreadsheetml/2009/9/main" objectType="Radio" firstButton="1" fmlaLink="I274" lockText="1"/>
</file>

<file path=xl/ctrlProps/ctrlProp386.xml><?xml version="1.0" encoding="utf-8"?>
<formControlPr xmlns="http://schemas.microsoft.com/office/spreadsheetml/2009/9/main" objectType="Radio" checked="Checked" lockText="1"/>
</file>

<file path=xl/ctrlProps/ctrlProp387.xml><?xml version="1.0" encoding="utf-8"?>
<formControlPr xmlns="http://schemas.microsoft.com/office/spreadsheetml/2009/9/main" objectType="GBox"/>
</file>

<file path=xl/ctrlProps/ctrlProp388.xml><?xml version="1.0" encoding="utf-8"?>
<formControlPr xmlns="http://schemas.microsoft.com/office/spreadsheetml/2009/9/main" objectType="Radio" firstButton="1" fmlaLink="I275" lockText="1"/>
</file>

<file path=xl/ctrlProps/ctrlProp389.xml><?xml version="1.0" encoding="utf-8"?>
<formControlPr xmlns="http://schemas.microsoft.com/office/spreadsheetml/2009/9/main" objectType="Radio" checked="Checked" lockText="1"/>
</file>

<file path=xl/ctrlProps/ctrlProp39.xml><?xml version="1.0" encoding="utf-8"?>
<formControlPr xmlns="http://schemas.microsoft.com/office/spreadsheetml/2009/9/main" objectType="Drop" dropStyle="combo" dx="15" fmlaLink="$I23" fmlaRange="地区一覧" sel="1" val="0"/>
</file>

<file path=xl/ctrlProps/ctrlProp390.xml><?xml version="1.0" encoding="utf-8"?>
<formControlPr xmlns="http://schemas.microsoft.com/office/spreadsheetml/2009/9/main" objectType="GBox"/>
</file>

<file path=xl/ctrlProps/ctrlProp391.xml><?xml version="1.0" encoding="utf-8"?>
<formControlPr xmlns="http://schemas.microsoft.com/office/spreadsheetml/2009/9/main" objectType="Radio" firstButton="1" fmlaLink="I276" lockText="1"/>
</file>

<file path=xl/ctrlProps/ctrlProp392.xml><?xml version="1.0" encoding="utf-8"?>
<formControlPr xmlns="http://schemas.microsoft.com/office/spreadsheetml/2009/9/main" objectType="Radio" checked="Checked" lockText="1"/>
</file>

<file path=xl/ctrlProps/ctrlProp393.xml><?xml version="1.0" encoding="utf-8"?>
<formControlPr xmlns="http://schemas.microsoft.com/office/spreadsheetml/2009/9/main" objectType="GBox"/>
</file>

<file path=xl/ctrlProps/ctrlProp394.xml><?xml version="1.0" encoding="utf-8"?>
<formControlPr xmlns="http://schemas.microsoft.com/office/spreadsheetml/2009/9/main" objectType="Radio" firstButton="1" fmlaLink="I277" lockText="1"/>
</file>

<file path=xl/ctrlProps/ctrlProp395.xml><?xml version="1.0" encoding="utf-8"?>
<formControlPr xmlns="http://schemas.microsoft.com/office/spreadsheetml/2009/9/main" objectType="Radio" checked="Checked" lockText="1"/>
</file>

<file path=xl/ctrlProps/ctrlProp396.xml><?xml version="1.0" encoding="utf-8"?>
<formControlPr xmlns="http://schemas.microsoft.com/office/spreadsheetml/2009/9/main" objectType="GBox"/>
</file>

<file path=xl/ctrlProps/ctrlProp397.xml><?xml version="1.0" encoding="utf-8"?>
<formControlPr xmlns="http://schemas.microsoft.com/office/spreadsheetml/2009/9/main" objectType="Radio" firstButton="1" fmlaLink="I278" lockText="1"/>
</file>

<file path=xl/ctrlProps/ctrlProp398.xml><?xml version="1.0" encoding="utf-8"?>
<formControlPr xmlns="http://schemas.microsoft.com/office/spreadsheetml/2009/9/main" objectType="Radio" checked="Checked" lockText="1"/>
</file>

<file path=xl/ctrlProps/ctrlProp399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Drop" dropStyle="combo" dx="15" fmlaLink="$K$5" fmlaRange="地区リスト1" sel="1" val="0"/>
</file>

<file path=xl/ctrlProps/ctrlProp40.xml><?xml version="1.0" encoding="utf-8"?>
<formControlPr xmlns="http://schemas.microsoft.com/office/spreadsheetml/2009/9/main" objectType="Drop" dropStyle="combo" dx="15" fmlaLink="$K23" fmlaRange="地区リスト19" sel="1" val="0"/>
</file>

<file path=xl/ctrlProps/ctrlProp400.xml><?xml version="1.0" encoding="utf-8"?>
<formControlPr xmlns="http://schemas.microsoft.com/office/spreadsheetml/2009/9/main" objectType="Radio" firstButton="1" fmlaLink="I280" lockText="1"/>
</file>

<file path=xl/ctrlProps/ctrlProp401.xml><?xml version="1.0" encoding="utf-8"?>
<formControlPr xmlns="http://schemas.microsoft.com/office/spreadsheetml/2009/9/main" objectType="Radio" checked="Checked" lockText="1"/>
</file>

<file path=xl/ctrlProps/ctrlProp402.xml><?xml version="1.0" encoding="utf-8"?>
<formControlPr xmlns="http://schemas.microsoft.com/office/spreadsheetml/2009/9/main" objectType="GBox"/>
</file>

<file path=xl/ctrlProps/ctrlProp403.xml><?xml version="1.0" encoding="utf-8"?>
<formControlPr xmlns="http://schemas.microsoft.com/office/spreadsheetml/2009/9/main" objectType="Radio" checked="Checked" firstButton="1" fmlaLink="G6" lockText="1"/>
</file>

<file path=xl/ctrlProps/ctrlProp404.xml><?xml version="1.0" encoding="utf-8"?>
<formControlPr xmlns="http://schemas.microsoft.com/office/spreadsheetml/2009/9/main" objectType="Radio" lockText="1"/>
</file>

<file path=xl/ctrlProps/ctrlProp405.xml><?xml version="1.0" encoding="utf-8"?>
<formControlPr xmlns="http://schemas.microsoft.com/office/spreadsheetml/2009/9/main" objectType="GBox"/>
</file>

<file path=xl/ctrlProps/ctrlProp406.xml><?xml version="1.0" encoding="utf-8"?>
<formControlPr xmlns="http://schemas.microsoft.com/office/spreadsheetml/2009/9/main" objectType="Radio" firstButton="1" fmlaLink="H5" lockText="1"/>
</file>

<file path=xl/ctrlProps/ctrlProp407.xml><?xml version="1.0" encoding="utf-8"?>
<formControlPr xmlns="http://schemas.microsoft.com/office/spreadsheetml/2009/9/main" objectType="Radio" checked="Checked" lockText="1"/>
</file>

<file path=xl/ctrlProps/ctrlProp408.xml><?xml version="1.0" encoding="utf-8"?>
<formControlPr xmlns="http://schemas.microsoft.com/office/spreadsheetml/2009/9/main" objectType="GBox"/>
</file>

<file path=xl/ctrlProps/ctrlProp409.xml><?xml version="1.0" encoding="utf-8"?>
<formControlPr xmlns="http://schemas.microsoft.com/office/spreadsheetml/2009/9/main" objectType="Radio" firstButton="1" fmlaLink="H6" lockText="1"/>
</file>

<file path=xl/ctrlProps/ctrlProp41.xml><?xml version="1.0" encoding="utf-8"?>
<formControlPr xmlns="http://schemas.microsoft.com/office/spreadsheetml/2009/9/main" objectType="Drop" dropStyle="combo" dx="15" fmlaLink="$I24" fmlaRange="地区一覧" sel="1" val="0"/>
</file>

<file path=xl/ctrlProps/ctrlProp410.xml><?xml version="1.0" encoding="utf-8"?>
<formControlPr xmlns="http://schemas.microsoft.com/office/spreadsheetml/2009/9/main" objectType="Radio" checked="Checked" lockText="1"/>
</file>

<file path=xl/ctrlProps/ctrlProp411.xml><?xml version="1.0" encoding="utf-8"?>
<formControlPr xmlns="http://schemas.microsoft.com/office/spreadsheetml/2009/9/main" objectType="GBox"/>
</file>

<file path=xl/ctrlProps/ctrlProp412.xml><?xml version="1.0" encoding="utf-8"?>
<formControlPr xmlns="http://schemas.microsoft.com/office/spreadsheetml/2009/9/main" objectType="Radio" checked="Checked" firstButton="1" fmlaLink="E6" lockText="1"/>
</file>

<file path=xl/ctrlProps/ctrlProp413.xml><?xml version="1.0" encoding="utf-8"?>
<formControlPr xmlns="http://schemas.microsoft.com/office/spreadsheetml/2009/9/main" objectType="Radio" lockText="1"/>
</file>

<file path=xl/ctrlProps/ctrlProp414.xml><?xml version="1.0" encoding="utf-8"?>
<formControlPr xmlns="http://schemas.microsoft.com/office/spreadsheetml/2009/9/main" objectType="GBox"/>
</file>

<file path=xl/ctrlProps/ctrlProp415.xml><?xml version="1.0" encoding="utf-8"?>
<formControlPr xmlns="http://schemas.microsoft.com/office/spreadsheetml/2009/9/main" objectType="Radio" checked="Checked" firstButton="1" fmlaLink="$E$7" lockText="1"/>
</file>

<file path=xl/ctrlProps/ctrlProp416.xml><?xml version="1.0" encoding="utf-8"?>
<formControlPr xmlns="http://schemas.microsoft.com/office/spreadsheetml/2009/9/main" objectType="Radio" lockText="1"/>
</file>

<file path=xl/ctrlProps/ctrlProp417.xml><?xml version="1.0" encoding="utf-8"?>
<formControlPr xmlns="http://schemas.microsoft.com/office/spreadsheetml/2009/9/main" objectType="GBox"/>
</file>

<file path=xl/ctrlProps/ctrlProp418.xml><?xml version="1.0" encoding="utf-8"?>
<formControlPr xmlns="http://schemas.microsoft.com/office/spreadsheetml/2009/9/main" objectType="Radio" checked="Checked" firstButton="1" fmlaLink="F6" lockText="1"/>
</file>

<file path=xl/ctrlProps/ctrlProp419.xml><?xml version="1.0" encoding="utf-8"?>
<formControlPr xmlns="http://schemas.microsoft.com/office/spreadsheetml/2009/9/main" objectType="Radio" lockText="1"/>
</file>

<file path=xl/ctrlProps/ctrlProp42.xml><?xml version="1.0" encoding="utf-8"?>
<formControlPr xmlns="http://schemas.microsoft.com/office/spreadsheetml/2009/9/main" objectType="Drop" dropStyle="combo" dx="15" fmlaLink="$K24" fmlaRange="地区リスト20" sel="1" val="0"/>
</file>

<file path=xl/ctrlProps/ctrlProp420.xml><?xml version="1.0" encoding="utf-8"?>
<formControlPr xmlns="http://schemas.microsoft.com/office/spreadsheetml/2009/9/main" objectType="GBox"/>
</file>

<file path=xl/ctrlProps/ctrlProp421.xml><?xml version="1.0" encoding="utf-8"?>
<formControlPr xmlns="http://schemas.microsoft.com/office/spreadsheetml/2009/9/main" objectType="Radio" checked="Checked" firstButton="1" fmlaLink="F7" lockText="1"/>
</file>

<file path=xl/ctrlProps/ctrlProp422.xml><?xml version="1.0" encoding="utf-8"?>
<formControlPr xmlns="http://schemas.microsoft.com/office/spreadsheetml/2009/9/main" objectType="Radio" lockText="1"/>
</file>

<file path=xl/ctrlProps/ctrlProp423.xml><?xml version="1.0" encoding="utf-8"?>
<formControlPr xmlns="http://schemas.microsoft.com/office/spreadsheetml/2009/9/main" objectType="GBox"/>
</file>

<file path=xl/ctrlProps/ctrlProp424.xml><?xml version="1.0" encoding="utf-8"?>
<formControlPr xmlns="http://schemas.microsoft.com/office/spreadsheetml/2009/9/main" objectType="Radio" checked="Checked" firstButton="1" fmlaLink="E8" lockText="1"/>
</file>

<file path=xl/ctrlProps/ctrlProp425.xml><?xml version="1.0" encoding="utf-8"?>
<formControlPr xmlns="http://schemas.microsoft.com/office/spreadsheetml/2009/9/main" objectType="Radio" lockText="1"/>
</file>

<file path=xl/ctrlProps/ctrlProp426.xml><?xml version="1.0" encoding="utf-8"?>
<formControlPr xmlns="http://schemas.microsoft.com/office/spreadsheetml/2009/9/main" objectType="GBox"/>
</file>

<file path=xl/ctrlProps/ctrlProp427.xml><?xml version="1.0" encoding="utf-8"?>
<formControlPr xmlns="http://schemas.microsoft.com/office/spreadsheetml/2009/9/main" objectType="Radio" checked="Checked" firstButton="1" fmlaLink="F8" lockText="1"/>
</file>

<file path=xl/ctrlProps/ctrlProp428.xml><?xml version="1.0" encoding="utf-8"?>
<formControlPr xmlns="http://schemas.microsoft.com/office/spreadsheetml/2009/9/main" objectType="Radio" lockText="1"/>
</file>

<file path=xl/ctrlProps/ctrlProp429.xml><?xml version="1.0" encoding="utf-8"?>
<formControlPr xmlns="http://schemas.microsoft.com/office/spreadsheetml/2009/9/main" objectType="GBox"/>
</file>

<file path=xl/ctrlProps/ctrlProp43.xml><?xml version="1.0" encoding="utf-8"?>
<formControlPr xmlns="http://schemas.microsoft.com/office/spreadsheetml/2009/9/main" objectType="Radio" firstButton="1" fmlaLink="I8" lockText="1"/>
</file>

<file path=xl/ctrlProps/ctrlProp430.xml><?xml version="1.0" encoding="utf-8"?>
<formControlPr xmlns="http://schemas.microsoft.com/office/spreadsheetml/2009/9/main" objectType="Radio" checked="Checked" firstButton="1" fmlaLink="E9" lockText="1"/>
</file>

<file path=xl/ctrlProps/ctrlProp431.xml><?xml version="1.0" encoding="utf-8"?>
<formControlPr xmlns="http://schemas.microsoft.com/office/spreadsheetml/2009/9/main" objectType="Radio" lockText="1"/>
</file>

<file path=xl/ctrlProps/ctrlProp432.xml><?xml version="1.0" encoding="utf-8"?>
<formControlPr xmlns="http://schemas.microsoft.com/office/spreadsheetml/2009/9/main" objectType="GBox"/>
</file>

<file path=xl/ctrlProps/ctrlProp433.xml><?xml version="1.0" encoding="utf-8"?>
<formControlPr xmlns="http://schemas.microsoft.com/office/spreadsheetml/2009/9/main" objectType="Radio" checked="Checked" firstButton="1" fmlaLink="F9" lockText="1"/>
</file>

<file path=xl/ctrlProps/ctrlProp434.xml><?xml version="1.0" encoding="utf-8"?>
<formControlPr xmlns="http://schemas.microsoft.com/office/spreadsheetml/2009/9/main" objectType="Radio" lockText="1"/>
</file>

<file path=xl/ctrlProps/ctrlProp435.xml><?xml version="1.0" encoding="utf-8"?>
<formControlPr xmlns="http://schemas.microsoft.com/office/spreadsheetml/2009/9/main" objectType="GBox"/>
</file>

<file path=xl/ctrlProps/ctrlProp436.xml><?xml version="1.0" encoding="utf-8"?>
<formControlPr xmlns="http://schemas.microsoft.com/office/spreadsheetml/2009/9/main" objectType="Radio" checked="Checked" firstButton="1" fmlaLink="E10" lockText="1"/>
</file>

<file path=xl/ctrlProps/ctrlProp437.xml><?xml version="1.0" encoding="utf-8"?>
<formControlPr xmlns="http://schemas.microsoft.com/office/spreadsheetml/2009/9/main" objectType="Radio" lockText="1"/>
</file>

<file path=xl/ctrlProps/ctrlProp438.xml><?xml version="1.0" encoding="utf-8"?>
<formControlPr xmlns="http://schemas.microsoft.com/office/spreadsheetml/2009/9/main" objectType="GBox"/>
</file>

<file path=xl/ctrlProps/ctrlProp439.xml><?xml version="1.0" encoding="utf-8"?>
<formControlPr xmlns="http://schemas.microsoft.com/office/spreadsheetml/2009/9/main" objectType="Radio" checked="Checked" firstButton="1" fmlaLink="E11" lockText="1"/>
</file>

<file path=xl/ctrlProps/ctrlProp44.xml><?xml version="1.0" encoding="utf-8"?>
<formControlPr xmlns="http://schemas.microsoft.com/office/spreadsheetml/2009/9/main" objectType="Radio" checked="Checked" lockText="1"/>
</file>

<file path=xl/ctrlProps/ctrlProp440.xml><?xml version="1.0" encoding="utf-8"?>
<formControlPr xmlns="http://schemas.microsoft.com/office/spreadsheetml/2009/9/main" objectType="Radio" lockText="1"/>
</file>

<file path=xl/ctrlProps/ctrlProp441.xml><?xml version="1.0" encoding="utf-8"?>
<formControlPr xmlns="http://schemas.microsoft.com/office/spreadsheetml/2009/9/main" objectType="GBox"/>
</file>

<file path=xl/ctrlProps/ctrlProp442.xml><?xml version="1.0" encoding="utf-8"?>
<formControlPr xmlns="http://schemas.microsoft.com/office/spreadsheetml/2009/9/main" objectType="Radio" checked="Checked" firstButton="1" fmlaLink="E12" lockText="1"/>
</file>

<file path=xl/ctrlProps/ctrlProp443.xml><?xml version="1.0" encoding="utf-8"?>
<formControlPr xmlns="http://schemas.microsoft.com/office/spreadsheetml/2009/9/main" objectType="Radio" lockText="1"/>
</file>

<file path=xl/ctrlProps/ctrlProp444.xml><?xml version="1.0" encoding="utf-8"?>
<formControlPr xmlns="http://schemas.microsoft.com/office/spreadsheetml/2009/9/main" objectType="GBox"/>
</file>

<file path=xl/ctrlProps/ctrlProp445.xml><?xml version="1.0" encoding="utf-8"?>
<formControlPr xmlns="http://schemas.microsoft.com/office/spreadsheetml/2009/9/main" objectType="Radio" checked="Checked" firstButton="1" fmlaLink="E13" lockText="1"/>
</file>

<file path=xl/ctrlProps/ctrlProp446.xml><?xml version="1.0" encoding="utf-8"?>
<formControlPr xmlns="http://schemas.microsoft.com/office/spreadsheetml/2009/9/main" objectType="Radio" lockText="1"/>
</file>

<file path=xl/ctrlProps/ctrlProp447.xml><?xml version="1.0" encoding="utf-8"?>
<formControlPr xmlns="http://schemas.microsoft.com/office/spreadsheetml/2009/9/main" objectType="GBox"/>
</file>

<file path=xl/ctrlProps/ctrlProp448.xml><?xml version="1.0" encoding="utf-8"?>
<formControlPr xmlns="http://schemas.microsoft.com/office/spreadsheetml/2009/9/main" objectType="Radio" checked="Checked" firstButton="1" fmlaLink="E14" lockText="1"/>
</file>

<file path=xl/ctrlProps/ctrlProp449.xml><?xml version="1.0" encoding="utf-8"?>
<formControlPr xmlns="http://schemas.microsoft.com/office/spreadsheetml/2009/9/main" objectType="Radio" lockText="1"/>
</file>

<file path=xl/ctrlProps/ctrlProp45.xml><?xml version="1.0" encoding="utf-8"?>
<formControlPr xmlns="http://schemas.microsoft.com/office/spreadsheetml/2009/9/main" objectType="GBox"/>
</file>

<file path=xl/ctrlProps/ctrlProp450.xml><?xml version="1.0" encoding="utf-8"?>
<formControlPr xmlns="http://schemas.microsoft.com/office/spreadsheetml/2009/9/main" objectType="GBox"/>
</file>

<file path=xl/ctrlProps/ctrlProp451.xml><?xml version="1.0" encoding="utf-8"?>
<formControlPr xmlns="http://schemas.microsoft.com/office/spreadsheetml/2009/9/main" objectType="Radio" checked="Checked" firstButton="1" fmlaLink="E15" lockText="1"/>
</file>

<file path=xl/ctrlProps/ctrlProp452.xml><?xml version="1.0" encoding="utf-8"?>
<formControlPr xmlns="http://schemas.microsoft.com/office/spreadsheetml/2009/9/main" objectType="Radio" lockText="1"/>
</file>

<file path=xl/ctrlProps/ctrlProp453.xml><?xml version="1.0" encoding="utf-8"?>
<formControlPr xmlns="http://schemas.microsoft.com/office/spreadsheetml/2009/9/main" objectType="GBox"/>
</file>

<file path=xl/ctrlProps/ctrlProp454.xml><?xml version="1.0" encoding="utf-8"?>
<formControlPr xmlns="http://schemas.microsoft.com/office/spreadsheetml/2009/9/main" objectType="Radio" checked="Checked" firstButton="1" fmlaLink="E16" lockText="1"/>
</file>

<file path=xl/ctrlProps/ctrlProp455.xml><?xml version="1.0" encoding="utf-8"?>
<formControlPr xmlns="http://schemas.microsoft.com/office/spreadsheetml/2009/9/main" objectType="Radio" lockText="1"/>
</file>

<file path=xl/ctrlProps/ctrlProp456.xml><?xml version="1.0" encoding="utf-8"?>
<formControlPr xmlns="http://schemas.microsoft.com/office/spreadsheetml/2009/9/main" objectType="GBox"/>
</file>

<file path=xl/ctrlProps/ctrlProp457.xml><?xml version="1.0" encoding="utf-8"?>
<formControlPr xmlns="http://schemas.microsoft.com/office/spreadsheetml/2009/9/main" objectType="Radio" checked="Checked" firstButton="1" fmlaLink="E17" lockText="1"/>
</file>

<file path=xl/ctrlProps/ctrlProp458.xml><?xml version="1.0" encoding="utf-8"?>
<formControlPr xmlns="http://schemas.microsoft.com/office/spreadsheetml/2009/9/main" objectType="Radio" lockText="1"/>
</file>

<file path=xl/ctrlProps/ctrlProp459.xml><?xml version="1.0" encoding="utf-8"?>
<formControlPr xmlns="http://schemas.microsoft.com/office/spreadsheetml/2009/9/main" objectType="GBox"/>
</file>

<file path=xl/ctrlProps/ctrlProp46.xml><?xml version="1.0" encoding="utf-8"?>
<formControlPr xmlns="http://schemas.microsoft.com/office/spreadsheetml/2009/9/main" objectType="Radio" firstButton="1" fmlaLink="I9" lockText="1"/>
</file>

<file path=xl/ctrlProps/ctrlProp460.xml><?xml version="1.0" encoding="utf-8"?>
<formControlPr xmlns="http://schemas.microsoft.com/office/spreadsheetml/2009/9/main" objectType="Radio" checked="Checked" firstButton="1" fmlaLink="E18" lockText="1"/>
</file>

<file path=xl/ctrlProps/ctrlProp461.xml><?xml version="1.0" encoding="utf-8"?>
<formControlPr xmlns="http://schemas.microsoft.com/office/spreadsheetml/2009/9/main" objectType="Radio" lockText="1"/>
</file>

<file path=xl/ctrlProps/ctrlProp462.xml><?xml version="1.0" encoding="utf-8"?>
<formControlPr xmlns="http://schemas.microsoft.com/office/spreadsheetml/2009/9/main" objectType="GBox"/>
</file>

<file path=xl/ctrlProps/ctrlProp463.xml><?xml version="1.0" encoding="utf-8"?>
<formControlPr xmlns="http://schemas.microsoft.com/office/spreadsheetml/2009/9/main" objectType="Radio" checked="Checked" firstButton="1" fmlaLink="E19" lockText="1"/>
</file>

<file path=xl/ctrlProps/ctrlProp464.xml><?xml version="1.0" encoding="utf-8"?>
<formControlPr xmlns="http://schemas.microsoft.com/office/spreadsheetml/2009/9/main" objectType="Radio" lockText="1"/>
</file>

<file path=xl/ctrlProps/ctrlProp465.xml><?xml version="1.0" encoding="utf-8"?>
<formControlPr xmlns="http://schemas.microsoft.com/office/spreadsheetml/2009/9/main" objectType="GBox"/>
</file>

<file path=xl/ctrlProps/ctrlProp466.xml><?xml version="1.0" encoding="utf-8"?>
<formControlPr xmlns="http://schemas.microsoft.com/office/spreadsheetml/2009/9/main" objectType="Radio" checked="Checked" firstButton="1" fmlaLink="E20" lockText="1"/>
</file>

<file path=xl/ctrlProps/ctrlProp467.xml><?xml version="1.0" encoding="utf-8"?>
<formControlPr xmlns="http://schemas.microsoft.com/office/spreadsheetml/2009/9/main" objectType="Radio" lockText="1"/>
</file>

<file path=xl/ctrlProps/ctrlProp468.xml><?xml version="1.0" encoding="utf-8"?>
<formControlPr xmlns="http://schemas.microsoft.com/office/spreadsheetml/2009/9/main" objectType="GBox"/>
</file>

<file path=xl/ctrlProps/ctrlProp469.xml><?xml version="1.0" encoding="utf-8"?>
<formControlPr xmlns="http://schemas.microsoft.com/office/spreadsheetml/2009/9/main" objectType="Radio" checked="Checked" firstButton="1" fmlaLink="E21" lockText="1"/>
</file>

<file path=xl/ctrlProps/ctrlProp47.xml><?xml version="1.0" encoding="utf-8"?>
<formControlPr xmlns="http://schemas.microsoft.com/office/spreadsheetml/2009/9/main" objectType="Radio" checked="Checked" lockText="1"/>
</file>

<file path=xl/ctrlProps/ctrlProp470.xml><?xml version="1.0" encoding="utf-8"?>
<formControlPr xmlns="http://schemas.microsoft.com/office/spreadsheetml/2009/9/main" objectType="Radio" lockText="1"/>
</file>

<file path=xl/ctrlProps/ctrlProp471.xml><?xml version="1.0" encoding="utf-8"?>
<formControlPr xmlns="http://schemas.microsoft.com/office/spreadsheetml/2009/9/main" objectType="GBox"/>
</file>

<file path=xl/ctrlProps/ctrlProp472.xml><?xml version="1.0" encoding="utf-8"?>
<formControlPr xmlns="http://schemas.microsoft.com/office/spreadsheetml/2009/9/main" objectType="Radio" checked="Checked" firstButton="1" fmlaLink="E22" lockText="1"/>
</file>

<file path=xl/ctrlProps/ctrlProp473.xml><?xml version="1.0" encoding="utf-8"?>
<formControlPr xmlns="http://schemas.microsoft.com/office/spreadsheetml/2009/9/main" objectType="Radio" lockText="1"/>
</file>

<file path=xl/ctrlProps/ctrlProp474.xml><?xml version="1.0" encoding="utf-8"?>
<formControlPr xmlns="http://schemas.microsoft.com/office/spreadsheetml/2009/9/main" objectType="GBox"/>
</file>

<file path=xl/ctrlProps/ctrlProp475.xml><?xml version="1.0" encoding="utf-8"?>
<formControlPr xmlns="http://schemas.microsoft.com/office/spreadsheetml/2009/9/main" objectType="Radio" checked="Checked" firstButton="1" fmlaLink="E23" lockText="1"/>
</file>

<file path=xl/ctrlProps/ctrlProp476.xml><?xml version="1.0" encoding="utf-8"?>
<formControlPr xmlns="http://schemas.microsoft.com/office/spreadsheetml/2009/9/main" objectType="Radio" lockText="1"/>
</file>

<file path=xl/ctrlProps/ctrlProp477.xml><?xml version="1.0" encoding="utf-8"?>
<formControlPr xmlns="http://schemas.microsoft.com/office/spreadsheetml/2009/9/main" objectType="GBox"/>
</file>

<file path=xl/ctrlProps/ctrlProp478.xml><?xml version="1.0" encoding="utf-8"?>
<formControlPr xmlns="http://schemas.microsoft.com/office/spreadsheetml/2009/9/main" objectType="Radio" checked="Checked" firstButton="1" fmlaLink="E24" lockText="1"/>
</file>

<file path=xl/ctrlProps/ctrlProp479.xml><?xml version="1.0" encoding="utf-8"?>
<formControlPr xmlns="http://schemas.microsoft.com/office/spreadsheetml/2009/9/main" objectType="Radio" lockText="1"/>
</file>

<file path=xl/ctrlProps/ctrlProp48.xml><?xml version="1.0" encoding="utf-8"?>
<formControlPr xmlns="http://schemas.microsoft.com/office/spreadsheetml/2009/9/main" objectType="GBox"/>
</file>

<file path=xl/ctrlProps/ctrlProp480.xml><?xml version="1.0" encoding="utf-8"?>
<formControlPr xmlns="http://schemas.microsoft.com/office/spreadsheetml/2009/9/main" objectType="GBox"/>
</file>

<file path=xl/ctrlProps/ctrlProp481.xml><?xml version="1.0" encoding="utf-8"?>
<formControlPr xmlns="http://schemas.microsoft.com/office/spreadsheetml/2009/9/main" objectType="Radio" checked="Checked" firstButton="1" fmlaLink="F10" lockText="1"/>
</file>

<file path=xl/ctrlProps/ctrlProp482.xml><?xml version="1.0" encoding="utf-8"?>
<formControlPr xmlns="http://schemas.microsoft.com/office/spreadsheetml/2009/9/main" objectType="Radio" lockText="1"/>
</file>

<file path=xl/ctrlProps/ctrlProp483.xml><?xml version="1.0" encoding="utf-8"?>
<formControlPr xmlns="http://schemas.microsoft.com/office/spreadsheetml/2009/9/main" objectType="GBox"/>
</file>

<file path=xl/ctrlProps/ctrlProp484.xml><?xml version="1.0" encoding="utf-8"?>
<formControlPr xmlns="http://schemas.microsoft.com/office/spreadsheetml/2009/9/main" objectType="Radio" checked="Checked" firstButton="1" fmlaLink="F11" lockText="1"/>
</file>

<file path=xl/ctrlProps/ctrlProp485.xml><?xml version="1.0" encoding="utf-8"?>
<formControlPr xmlns="http://schemas.microsoft.com/office/spreadsheetml/2009/9/main" objectType="Radio" lockText="1"/>
</file>

<file path=xl/ctrlProps/ctrlProp486.xml><?xml version="1.0" encoding="utf-8"?>
<formControlPr xmlns="http://schemas.microsoft.com/office/spreadsheetml/2009/9/main" objectType="GBox"/>
</file>

<file path=xl/ctrlProps/ctrlProp487.xml><?xml version="1.0" encoding="utf-8"?>
<formControlPr xmlns="http://schemas.microsoft.com/office/spreadsheetml/2009/9/main" objectType="Radio" checked="Checked" firstButton="1" fmlaLink="F12" lockText="1"/>
</file>

<file path=xl/ctrlProps/ctrlProp488.xml><?xml version="1.0" encoding="utf-8"?>
<formControlPr xmlns="http://schemas.microsoft.com/office/spreadsheetml/2009/9/main" objectType="Radio" lockText="1"/>
</file>

<file path=xl/ctrlProps/ctrlProp489.xml><?xml version="1.0" encoding="utf-8"?>
<formControlPr xmlns="http://schemas.microsoft.com/office/spreadsheetml/2009/9/main" objectType="GBox"/>
</file>

<file path=xl/ctrlProps/ctrlProp49.xml><?xml version="1.0" encoding="utf-8"?>
<formControlPr xmlns="http://schemas.microsoft.com/office/spreadsheetml/2009/9/main" objectType="Radio" firstButton="1" fmlaLink="I10" lockText="1"/>
</file>

<file path=xl/ctrlProps/ctrlProp490.xml><?xml version="1.0" encoding="utf-8"?>
<formControlPr xmlns="http://schemas.microsoft.com/office/spreadsheetml/2009/9/main" objectType="Radio" checked="Checked" firstButton="1" fmlaLink="F13" lockText="1"/>
</file>

<file path=xl/ctrlProps/ctrlProp491.xml><?xml version="1.0" encoding="utf-8"?>
<formControlPr xmlns="http://schemas.microsoft.com/office/spreadsheetml/2009/9/main" objectType="Radio" lockText="1"/>
</file>

<file path=xl/ctrlProps/ctrlProp492.xml><?xml version="1.0" encoding="utf-8"?>
<formControlPr xmlns="http://schemas.microsoft.com/office/spreadsheetml/2009/9/main" objectType="GBox"/>
</file>

<file path=xl/ctrlProps/ctrlProp493.xml><?xml version="1.0" encoding="utf-8"?>
<formControlPr xmlns="http://schemas.microsoft.com/office/spreadsheetml/2009/9/main" objectType="Radio" checked="Checked" firstButton="1" fmlaLink="F14" lockText="1"/>
</file>

<file path=xl/ctrlProps/ctrlProp494.xml><?xml version="1.0" encoding="utf-8"?>
<formControlPr xmlns="http://schemas.microsoft.com/office/spreadsheetml/2009/9/main" objectType="Radio" lockText="1"/>
</file>

<file path=xl/ctrlProps/ctrlProp495.xml><?xml version="1.0" encoding="utf-8"?>
<formControlPr xmlns="http://schemas.microsoft.com/office/spreadsheetml/2009/9/main" objectType="GBox"/>
</file>

<file path=xl/ctrlProps/ctrlProp496.xml><?xml version="1.0" encoding="utf-8"?>
<formControlPr xmlns="http://schemas.microsoft.com/office/spreadsheetml/2009/9/main" objectType="Radio" checked="Checked" firstButton="1" fmlaLink="F15" lockText="1"/>
</file>

<file path=xl/ctrlProps/ctrlProp497.xml><?xml version="1.0" encoding="utf-8"?>
<formControlPr xmlns="http://schemas.microsoft.com/office/spreadsheetml/2009/9/main" objectType="Radio" lockText="1"/>
</file>

<file path=xl/ctrlProps/ctrlProp498.xml><?xml version="1.0" encoding="utf-8"?>
<formControlPr xmlns="http://schemas.microsoft.com/office/spreadsheetml/2009/9/main" objectType="GBox"/>
</file>

<file path=xl/ctrlProps/ctrlProp499.xml><?xml version="1.0" encoding="utf-8"?>
<formControlPr xmlns="http://schemas.microsoft.com/office/spreadsheetml/2009/9/main" objectType="Radio" checked="Checked" firstButton="1" fmlaLink="F16" lockText="1"/>
</file>

<file path=xl/ctrlProps/ctrlProp5.xml><?xml version="1.0" encoding="utf-8"?>
<formControlPr xmlns="http://schemas.microsoft.com/office/spreadsheetml/2009/9/main" objectType="Drop" dropStyle="combo" dx="15" fmlaLink="$I6" fmlaRange="地区一覧" sel="1" val="0"/>
</file>

<file path=xl/ctrlProps/ctrlProp50.xml><?xml version="1.0" encoding="utf-8"?>
<formControlPr xmlns="http://schemas.microsoft.com/office/spreadsheetml/2009/9/main" objectType="Radio" checked="Checked" lockText="1"/>
</file>

<file path=xl/ctrlProps/ctrlProp500.xml><?xml version="1.0" encoding="utf-8"?>
<formControlPr xmlns="http://schemas.microsoft.com/office/spreadsheetml/2009/9/main" objectType="Radio" lockText="1"/>
</file>

<file path=xl/ctrlProps/ctrlProp501.xml><?xml version="1.0" encoding="utf-8"?>
<formControlPr xmlns="http://schemas.microsoft.com/office/spreadsheetml/2009/9/main" objectType="GBox"/>
</file>

<file path=xl/ctrlProps/ctrlProp502.xml><?xml version="1.0" encoding="utf-8"?>
<formControlPr xmlns="http://schemas.microsoft.com/office/spreadsheetml/2009/9/main" objectType="Radio" checked="Checked" firstButton="1" fmlaLink="F17" lockText="1"/>
</file>

<file path=xl/ctrlProps/ctrlProp503.xml><?xml version="1.0" encoding="utf-8"?>
<formControlPr xmlns="http://schemas.microsoft.com/office/spreadsheetml/2009/9/main" objectType="Radio" lockText="1"/>
</file>

<file path=xl/ctrlProps/ctrlProp504.xml><?xml version="1.0" encoding="utf-8"?>
<formControlPr xmlns="http://schemas.microsoft.com/office/spreadsheetml/2009/9/main" objectType="GBox"/>
</file>

<file path=xl/ctrlProps/ctrlProp505.xml><?xml version="1.0" encoding="utf-8"?>
<formControlPr xmlns="http://schemas.microsoft.com/office/spreadsheetml/2009/9/main" objectType="Radio" checked="Checked" firstButton="1" fmlaLink="F18" lockText="1"/>
</file>

<file path=xl/ctrlProps/ctrlProp506.xml><?xml version="1.0" encoding="utf-8"?>
<formControlPr xmlns="http://schemas.microsoft.com/office/spreadsheetml/2009/9/main" objectType="Radio" lockText="1"/>
</file>

<file path=xl/ctrlProps/ctrlProp507.xml><?xml version="1.0" encoding="utf-8"?>
<formControlPr xmlns="http://schemas.microsoft.com/office/spreadsheetml/2009/9/main" objectType="GBox"/>
</file>

<file path=xl/ctrlProps/ctrlProp508.xml><?xml version="1.0" encoding="utf-8"?>
<formControlPr xmlns="http://schemas.microsoft.com/office/spreadsheetml/2009/9/main" objectType="Radio" checked="Checked" firstButton="1" fmlaLink="F19" lockText="1"/>
</file>

<file path=xl/ctrlProps/ctrlProp509.xml><?xml version="1.0" encoding="utf-8"?>
<formControlPr xmlns="http://schemas.microsoft.com/office/spreadsheetml/2009/9/main" objectType="Radio" lockText="1"/>
</file>

<file path=xl/ctrlProps/ctrlProp51.xml><?xml version="1.0" encoding="utf-8"?>
<formControlPr xmlns="http://schemas.microsoft.com/office/spreadsheetml/2009/9/main" objectType="GBox"/>
</file>

<file path=xl/ctrlProps/ctrlProp510.xml><?xml version="1.0" encoding="utf-8"?>
<formControlPr xmlns="http://schemas.microsoft.com/office/spreadsheetml/2009/9/main" objectType="GBox"/>
</file>

<file path=xl/ctrlProps/ctrlProp511.xml><?xml version="1.0" encoding="utf-8"?>
<formControlPr xmlns="http://schemas.microsoft.com/office/spreadsheetml/2009/9/main" objectType="Radio" checked="Checked" firstButton="1" fmlaLink="F20" lockText="1"/>
</file>

<file path=xl/ctrlProps/ctrlProp512.xml><?xml version="1.0" encoding="utf-8"?>
<formControlPr xmlns="http://schemas.microsoft.com/office/spreadsheetml/2009/9/main" objectType="Radio" lockText="1"/>
</file>

<file path=xl/ctrlProps/ctrlProp513.xml><?xml version="1.0" encoding="utf-8"?>
<formControlPr xmlns="http://schemas.microsoft.com/office/spreadsheetml/2009/9/main" objectType="GBox"/>
</file>

<file path=xl/ctrlProps/ctrlProp514.xml><?xml version="1.0" encoding="utf-8"?>
<formControlPr xmlns="http://schemas.microsoft.com/office/spreadsheetml/2009/9/main" objectType="Radio" checked="Checked" firstButton="1" fmlaLink="F21" lockText="1"/>
</file>

<file path=xl/ctrlProps/ctrlProp515.xml><?xml version="1.0" encoding="utf-8"?>
<formControlPr xmlns="http://schemas.microsoft.com/office/spreadsheetml/2009/9/main" objectType="Radio" lockText="1"/>
</file>

<file path=xl/ctrlProps/ctrlProp516.xml><?xml version="1.0" encoding="utf-8"?>
<formControlPr xmlns="http://schemas.microsoft.com/office/spreadsheetml/2009/9/main" objectType="GBox"/>
</file>

<file path=xl/ctrlProps/ctrlProp517.xml><?xml version="1.0" encoding="utf-8"?>
<formControlPr xmlns="http://schemas.microsoft.com/office/spreadsheetml/2009/9/main" objectType="Radio" checked="Checked" firstButton="1" fmlaLink="F22" lockText="1"/>
</file>

<file path=xl/ctrlProps/ctrlProp518.xml><?xml version="1.0" encoding="utf-8"?>
<formControlPr xmlns="http://schemas.microsoft.com/office/spreadsheetml/2009/9/main" objectType="Radio" lockText="1"/>
</file>

<file path=xl/ctrlProps/ctrlProp519.xml><?xml version="1.0" encoding="utf-8"?>
<formControlPr xmlns="http://schemas.microsoft.com/office/spreadsheetml/2009/9/main" objectType="GBox"/>
</file>

<file path=xl/ctrlProps/ctrlProp52.xml><?xml version="1.0" encoding="utf-8"?>
<formControlPr xmlns="http://schemas.microsoft.com/office/spreadsheetml/2009/9/main" objectType="Radio" firstButton="1" fmlaLink="I11" lockText="1"/>
</file>

<file path=xl/ctrlProps/ctrlProp520.xml><?xml version="1.0" encoding="utf-8"?>
<formControlPr xmlns="http://schemas.microsoft.com/office/spreadsheetml/2009/9/main" objectType="Radio" checked="Checked" firstButton="1" fmlaLink="F23" lockText="1"/>
</file>

<file path=xl/ctrlProps/ctrlProp521.xml><?xml version="1.0" encoding="utf-8"?>
<formControlPr xmlns="http://schemas.microsoft.com/office/spreadsheetml/2009/9/main" objectType="Radio" lockText="1"/>
</file>

<file path=xl/ctrlProps/ctrlProp522.xml><?xml version="1.0" encoding="utf-8"?>
<formControlPr xmlns="http://schemas.microsoft.com/office/spreadsheetml/2009/9/main" objectType="GBox"/>
</file>

<file path=xl/ctrlProps/ctrlProp523.xml><?xml version="1.0" encoding="utf-8"?>
<formControlPr xmlns="http://schemas.microsoft.com/office/spreadsheetml/2009/9/main" objectType="Radio" checked="Checked" firstButton="1" fmlaLink="F24" lockText="1"/>
</file>

<file path=xl/ctrlProps/ctrlProp524.xml><?xml version="1.0" encoding="utf-8"?>
<formControlPr xmlns="http://schemas.microsoft.com/office/spreadsheetml/2009/9/main" objectType="Radio" lockText="1"/>
</file>

<file path=xl/ctrlProps/ctrlProp525.xml><?xml version="1.0" encoding="utf-8"?>
<formControlPr xmlns="http://schemas.microsoft.com/office/spreadsheetml/2009/9/main" objectType="GBox"/>
</file>

<file path=xl/ctrlProps/ctrlProp526.xml><?xml version="1.0" encoding="utf-8"?>
<formControlPr xmlns="http://schemas.microsoft.com/office/spreadsheetml/2009/9/main" objectType="Radio" checked="Checked" firstButton="1" fmlaLink="G7" lockText="1"/>
</file>

<file path=xl/ctrlProps/ctrlProp527.xml><?xml version="1.0" encoding="utf-8"?>
<formControlPr xmlns="http://schemas.microsoft.com/office/spreadsheetml/2009/9/main" objectType="Radio" lockText="1"/>
</file>

<file path=xl/ctrlProps/ctrlProp528.xml><?xml version="1.0" encoding="utf-8"?>
<formControlPr xmlns="http://schemas.microsoft.com/office/spreadsheetml/2009/9/main" objectType="GBox"/>
</file>

<file path=xl/ctrlProps/ctrlProp529.xml><?xml version="1.0" encoding="utf-8"?>
<formControlPr xmlns="http://schemas.microsoft.com/office/spreadsheetml/2009/9/main" objectType="Radio" firstButton="1" fmlaLink="H7" lockText="1"/>
</file>

<file path=xl/ctrlProps/ctrlProp53.xml><?xml version="1.0" encoding="utf-8"?>
<formControlPr xmlns="http://schemas.microsoft.com/office/spreadsheetml/2009/9/main" objectType="Radio" checked="Checked" lockText="1"/>
</file>

<file path=xl/ctrlProps/ctrlProp530.xml><?xml version="1.0" encoding="utf-8"?>
<formControlPr xmlns="http://schemas.microsoft.com/office/spreadsheetml/2009/9/main" objectType="Radio" checked="Checked" lockText="1"/>
</file>

<file path=xl/ctrlProps/ctrlProp531.xml><?xml version="1.0" encoding="utf-8"?>
<formControlPr xmlns="http://schemas.microsoft.com/office/spreadsheetml/2009/9/main" objectType="GBox"/>
</file>

<file path=xl/ctrlProps/ctrlProp532.xml><?xml version="1.0" encoding="utf-8"?>
<formControlPr xmlns="http://schemas.microsoft.com/office/spreadsheetml/2009/9/main" objectType="Radio" firstButton="1" fmlaLink="H8" lockText="1"/>
</file>

<file path=xl/ctrlProps/ctrlProp533.xml><?xml version="1.0" encoding="utf-8"?>
<formControlPr xmlns="http://schemas.microsoft.com/office/spreadsheetml/2009/9/main" objectType="Radio" checked="Checked" lockText="1"/>
</file>

<file path=xl/ctrlProps/ctrlProp534.xml><?xml version="1.0" encoding="utf-8"?>
<formControlPr xmlns="http://schemas.microsoft.com/office/spreadsheetml/2009/9/main" objectType="GBox"/>
</file>

<file path=xl/ctrlProps/ctrlProp535.xml><?xml version="1.0" encoding="utf-8"?>
<formControlPr xmlns="http://schemas.microsoft.com/office/spreadsheetml/2009/9/main" objectType="Radio" checked="Checked" firstButton="1" fmlaLink="G8" lockText="1"/>
</file>

<file path=xl/ctrlProps/ctrlProp536.xml><?xml version="1.0" encoding="utf-8"?>
<formControlPr xmlns="http://schemas.microsoft.com/office/spreadsheetml/2009/9/main" objectType="Radio" lockText="1"/>
</file>

<file path=xl/ctrlProps/ctrlProp537.xml><?xml version="1.0" encoding="utf-8"?>
<formControlPr xmlns="http://schemas.microsoft.com/office/spreadsheetml/2009/9/main" objectType="GBox"/>
</file>

<file path=xl/ctrlProps/ctrlProp538.xml><?xml version="1.0" encoding="utf-8"?>
<formControlPr xmlns="http://schemas.microsoft.com/office/spreadsheetml/2009/9/main" objectType="Radio" checked="Checked" firstButton="1" fmlaLink="G9" lockText="1"/>
</file>

<file path=xl/ctrlProps/ctrlProp539.xml><?xml version="1.0" encoding="utf-8"?>
<formControlPr xmlns="http://schemas.microsoft.com/office/spreadsheetml/2009/9/main" objectType="Radio" lockText="1"/>
</file>

<file path=xl/ctrlProps/ctrlProp54.xml><?xml version="1.0" encoding="utf-8"?>
<formControlPr xmlns="http://schemas.microsoft.com/office/spreadsheetml/2009/9/main" objectType="GBox"/>
</file>

<file path=xl/ctrlProps/ctrlProp540.xml><?xml version="1.0" encoding="utf-8"?>
<formControlPr xmlns="http://schemas.microsoft.com/office/spreadsheetml/2009/9/main" objectType="GBox"/>
</file>

<file path=xl/ctrlProps/ctrlProp541.xml><?xml version="1.0" encoding="utf-8"?>
<formControlPr xmlns="http://schemas.microsoft.com/office/spreadsheetml/2009/9/main" objectType="Radio" firstButton="1" fmlaLink="H9" lockText="1"/>
</file>

<file path=xl/ctrlProps/ctrlProp542.xml><?xml version="1.0" encoding="utf-8"?>
<formControlPr xmlns="http://schemas.microsoft.com/office/spreadsheetml/2009/9/main" objectType="Radio" checked="Checked" lockText="1"/>
</file>

<file path=xl/ctrlProps/ctrlProp543.xml><?xml version="1.0" encoding="utf-8"?>
<formControlPr xmlns="http://schemas.microsoft.com/office/spreadsheetml/2009/9/main" objectType="GBox"/>
</file>

<file path=xl/ctrlProps/ctrlProp544.xml><?xml version="1.0" encoding="utf-8"?>
<formControlPr xmlns="http://schemas.microsoft.com/office/spreadsheetml/2009/9/main" objectType="Radio" checked="Checked" firstButton="1" fmlaLink="G10" lockText="1"/>
</file>

<file path=xl/ctrlProps/ctrlProp545.xml><?xml version="1.0" encoding="utf-8"?>
<formControlPr xmlns="http://schemas.microsoft.com/office/spreadsheetml/2009/9/main" objectType="Radio" lockText="1"/>
</file>

<file path=xl/ctrlProps/ctrlProp546.xml><?xml version="1.0" encoding="utf-8"?>
<formControlPr xmlns="http://schemas.microsoft.com/office/spreadsheetml/2009/9/main" objectType="GBox"/>
</file>

<file path=xl/ctrlProps/ctrlProp547.xml><?xml version="1.0" encoding="utf-8"?>
<formControlPr xmlns="http://schemas.microsoft.com/office/spreadsheetml/2009/9/main" objectType="Radio" firstButton="1" fmlaLink="H10" lockText="1"/>
</file>

<file path=xl/ctrlProps/ctrlProp548.xml><?xml version="1.0" encoding="utf-8"?>
<formControlPr xmlns="http://schemas.microsoft.com/office/spreadsheetml/2009/9/main" objectType="Radio" checked="Checked" lockText="1"/>
</file>

<file path=xl/ctrlProps/ctrlProp549.xml><?xml version="1.0" encoding="utf-8"?>
<formControlPr xmlns="http://schemas.microsoft.com/office/spreadsheetml/2009/9/main" objectType="GBox"/>
</file>

<file path=xl/ctrlProps/ctrlProp55.xml><?xml version="1.0" encoding="utf-8"?>
<formControlPr xmlns="http://schemas.microsoft.com/office/spreadsheetml/2009/9/main" objectType="Radio" firstButton="1" fmlaLink="I12" lockText="1"/>
</file>

<file path=xl/ctrlProps/ctrlProp550.xml><?xml version="1.0" encoding="utf-8"?>
<formControlPr xmlns="http://schemas.microsoft.com/office/spreadsheetml/2009/9/main" objectType="Radio" firstButton="1" fmlaLink="H11" lockText="1"/>
</file>

<file path=xl/ctrlProps/ctrlProp551.xml><?xml version="1.0" encoding="utf-8"?>
<formControlPr xmlns="http://schemas.microsoft.com/office/spreadsheetml/2009/9/main" objectType="Radio" checked="Checked" lockText="1"/>
</file>

<file path=xl/ctrlProps/ctrlProp552.xml><?xml version="1.0" encoding="utf-8"?>
<formControlPr xmlns="http://schemas.microsoft.com/office/spreadsheetml/2009/9/main" objectType="GBox"/>
</file>

<file path=xl/ctrlProps/ctrlProp553.xml><?xml version="1.0" encoding="utf-8"?>
<formControlPr xmlns="http://schemas.microsoft.com/office/spreadsheetml/2009/9/main" objectType="Radio" checked="Checked" firstButton="1" fmlaLink="G11" lockText="1"/>
</file>

<file path=xl/ctrlProps/ctrlProp554.xml><?xml version="1.0" encoding="utf-8"?>
<formControlPr xmlns="http://schemas.microsoft.com/office/spreadsheetml/2009/9/main" objectType="Radio" lockText="1"/>
</file>

<file path=xl/ctrlProps/ctrlProp555.xml><?xml version="1.0" encoding="utf-8"?>
<formControlPr xmlns="http://schemas.microsoft.com/office/spreadsheetml/2009/9/main" objectType="GBox"/>
</file>

<file path=xl/ctrlProps/ctrlProp556.xml><?xml version="1.0" encoding="utf-8"?>
<formControlPr xmlns="http://schemas.microsoft.com/office/spreadsheetml/2009/9/main" objectType="Radio" checked="Checked" firstButton="1" fmlaLink="G12" lockText="1"/>
</file>

<file path=xl/ctrlProps/ctrlProp557.xml><?xml version="1.0" encoding="utf-8"?>
<formControlPr xmlns="http://schemas.microsoft.com/office/spreadsheetml/2009/9/main" objectType="Radio" lockText="1"/>
</file>

<file path=xl/ctrlProps/ctrlProp558.xml><?xml version="1.0" encoding="utf-8"?>
<formControlPr xmlns="http://schemas.microsoft.com/office/spreadsheetml/2009/9/main" objectType="GBox"/>
</file>

<file path=xl/ctrlProps/ctrlProp559.xml><?xml version="1.0" encoding="utf-8"?>
<formControlPr xmlns="http://schemas.microsoft.com/office/spreadsheetml/2009/9/main" objectType="Radio" firstButton="1" fmlaLink="H12" lockText="1"/>
</file>

<file path=xl/ctrlProps/ctrlProp56.xml><?xml version="1.0" encoding="utf-8"?>
<formControlPr xmlns="http://schemas.microsoft.com/office/spreadsheetml/2009/9/main" objectType="Radio" checked="Checked" lockText="1"/>
</file>

<file path=xl/ctrlProps/ctrlProp560.xml><?xml version="1.0" encoding="utf-8"?>
<formControlPr xmlns="http://schemas.microsoft.com/office/spreadsheetml/2009/9/main" objectType="Radio" checked="Checked" lockText="1"/>
</file>

<file path=xl/ctrlProps/ctrlProp561.xml><?xml version="1.0" encoding="utf-8"?>
<formControlPr xmlns="http://schemas.microsoft.com/office/spreadsheetml/2009/9/main" objectType="GBox"/>
</file>

<file path=xl/ctrlProps/ctrlProp562.xml><?xml version="1.0" encoding="utf-8"?>
<formControlPr xmlns="http://schemas.microsoft.com/office/spreadsheetml/2009/9/main" objectType="Radio" firstButton="1" fmlaLink="H13" lockText="1"/>
</file>

<file path=xl/ctrlProps/ctrlProp563.xml><?xml version="1.0" encoding="utf-8"?>
<formControlPr xmlns="http://schemas.microsoft.com/office/spreadsheetml/2009/9/main" objectType="Radio" checked="Checked" lockText="1"/>
</file>

<file path=xl/ctrlProps/ctrlProp564.xml><?xml version="1.0" encoding="utf-8"?>
<formControlPr xmlns="http://schemas.microsoft.com/office/spreadsheetml/2009/9/main" objectType="GBox"/>
</file>

<file path=xl/ctrlProps/ctrlProp565.xml><?xml version="1.0" encoding="utf-8"?>
<formControlPr xmlns="http://schemas.microsoft.com/office/spreadsheetml/2009/9/main" objectType="Radio" checked="Checked" firstButton="1" fmlaLink="G13" lockText="1"/>
</file>

<file path=xl/ctrlProps/ctrlProp566.xml><?xml version="1.0" encoding="utf-8"?>
<formControlPr xmlns="http://schemas.microsoft.com/office/spreadsheetml/2009/9/main" objectType="Radio" lockText="1"/>
</file>

<file path=xl/ctrlProps/ctrlProp567.xml><?xml version="1.0" encoding="utf-8"?>
<formControlPr xmlns="http://schemas.microsoft.com/office/spreadsheetml/2009/9/main" objectType="GBox"/>
</file>

<file path=xl/ctrlProps/ctrlProp568.xml><?xml version="1.0" encoding="utf-8"?>
<formControlPr xmlns="http://schemas.microsoft.com/office/spreadsheetml/2009/9/main" objectType="Radio" checked="Checked" firstButton="1" fmlaLink="G14" lockText="1"/>
</file>

<file path=xl/ctrlProps/ctrlProp569.xml><?xml version="1.0" encoding="utf-8"?>
<formControlPr xmlns="http://schemas.microsoft.com/office/spreadsheetml/2009/9/main" objectType="Radio" lockText="1"/>
</file>

<file path=xl/ctrlProps/ctrlProp57.xml><?xml version="1.0" encoding="utf-8"?>
<formControlPr xmlns="http://schemas.microsoft.com/office/spreadsheetml/2009/9/main" objectType="GBox"/>
</file>

<file path=xl/ctrlProps/ctrlProp570.xml><?xml version="1.0" encoding="utf-8"?>
<formControlPr xmlns="http://schemas.microsoft.com/office/spreadsheetml/2009/9/main" objectType="GBox"/>
</file>

<file path=xl/ctrlProps/ctrlProp571.xml><?xml version="1.0" encoding="utf-8"?>
<formControlPr xmlns="http://schemas.microsoft.com/office/spreadsheetml/2009/9/main" objectType="Radio" checked="Checked" firstButton="1" fmlaLink="G15" lockText="1"/>
</file>

<file path=xl/ctrlProps/ctrlProp572.xml><?xml version="1.0" encoding="utf-8"?>
<formControlPr xmlns="http://schemas.microsoft.com/office/spreadsheetml/2009/9/main" objectType="Radio" lockText="1"/>
</file>

<file path=xl/ctrlProps/ctrlProp573.xml><?xml version="1.0" encoding="utf-8"?>
<formControlPr xmlns="http://schemas.microsoft.com/office/spreadsheetml/2009/9/main" objectType="GBox"/>
</file>

<file path=xl/ctrlProps/ctrlProp574.xml><?xml version="1.0" encoding="utf-8"?>
<formControlPr xmlns="http://schemas.microsoft.com/office/spreadsheetml/2009/9/main" objectType="Radio" firstButton="1" fmlaLink="H14" lockText="1"/>
</file>

<file path=xl/ctrlProps/ctrlProp575.xml><?xml version="1.0" encoding="utf-8"?>
<formControlPr xmlns="http://schemas.microsoft.com/office/spreadsheetml/2009/9/main" objectType="Radio" checked="Checked" lockText="1"/>
</file>

<file path=xl/ctrlProps/ctrlProp576.xml><?xml version="1.0" encoding="utf-8"?>
<formControlPr xmlns="http://schemas.microsoft.com/office/spreadsheetml/2009/9/main" objectType="GBox"/>
</file>

<file path=xl/ctrlProps/ctrlProp577.xml><?xml version="1.0" encoding="utf-8"?>
<formControlPr xmlns="http://schemas.microsoft.com/office/spreadsheetml/2009/9/main" objectType="Radio" firstButton="1" fmlaLink="H15" lockText="1"/>
</file>

<file path=xl/ctrlProps/ctrlProp578.xml><?xml version="1.0" encoding="utf-8"?>
<formControlPr xmlns="http://schemas.microsoft.com/office/spreadsheetml/2009/9/main" objectType="Radio" checked="Checked" lockText="1"/>
</file>

<file path=xl/ctrlProps/ctrlProp579.xml><?xml version="1.0" encoding="utf-8"?>
<formControlPr xmlns="http://schemas.microsoft.com/office/spreadsheetml/2009/9/main" objectType="GBox"/>
</file>

<file path=xl/ctrlProps/ctrlProp58.xml><?xml version="1.0" encoding="utf-8"?>
<formControlPr xmlns="http://schemas.microsoft.com/office/spreadsheetml/2009/9/main" objectType="Radio" firstButton="1" fmlaLink="I14" lockText="1"/>
</file>

<file path=xl/ctrlProps/ctrlProp580.xml><?xml version="1.0" encoding="utf-8"?>
<formControlPr xmlns="http://schemas.microsoft.com/office/spreadsheetml/2009/9/main" objectType="Radio" checked="Checked" firstButton="1" fmlaLink="G16" lockText="1"/>
</file>

<file path=xl/ctrlProps/ctrlProp581.xml><?xml version="1.0" encoding="utf-8"?>
<formControlPr xmlns="http://schemas.microsoft.com/office/spreadsheetml/2009/9/main" objectType="Radio" lockText="1"/>
</file>

<file path=xl/ctrlProps/ctrlProp582.xml><?xml version="1.0" encoding="utf-8"?>
<formControlPr xmlns="http://schemas.microsoft.com/office/spreadsheetml/2009/9/main" objectType="GBox"/>
</file>

<file path=xl/ctrlProps/ctrlProp583.xml><?xml version="1.0" encoding="utf-8"?>
<formControlPr xmlns="http://schemas.microsoft.com/office/spreadsheetml/2009/9/main" objectType="Radio" firstButton="1" fmlaLink="H16" lockText="1"/>
</file>

<file path=xl/ctrlProps/ctrlProp584.xml><?xml version="1.0" encoding="utf-8"?>
<formControlPr xmlns="http://schemas.microsoft.com/office/spreadsheetml/2009/9/main" objectType="Radio" checked="Checked" lockText="1"/>
</file>

<file path=xl/ctrlProps/ctrlProp585.xml><?xml version="1.0" encoding="utf-8"?>
<formControlPr xmlns="http://schemas.microsoft.com/office/spreadsheetml/2009/9/main" objectType="GBox"/>
</file>

<file path=xl/ctrlProps/ctrlProp586.xml><?xml version="1.0" encoding="utf-8"?>
<formControlPr xmlns="http://schemas.microsoft.com/office/spreadsheetml/2009/9/main" objectType="Radio" checked="Checked" firstButton="1" fmlaLink="G17" lockText="1"/>
</file>

<file path=xl/ctrlProps/ctrlProp587.xml><?xml version="1.0" encoding="utf-8"?>
<formControlPr xmlns="http://schemas.microsoft.com/office/spreadsheetml/2009/9/main" objectType="Radio" lockText="1"/>
</file>

<file path=xl/ctrlProps/ctrlProp588.xml><?xml version="1.0" encoding="utf-8"?>
<formControlPr xmlns="http://schemas.microsoft.com/office/spreadsheetml/2009/9/main" objectType="GBox"/>
</file>

<file path=xl/ctrlProps/ctrlProp589.xml><?xml version="1.0" encoding="utf-8"?>
<formControlPr xmlns="http://schemas.microsoft.com/office/spreadsheetml/2009/9/main" objectType="Radio" firstButton="1" fmlaLink="H17" lockText="1"/>
</file>

<file path=xl/ctrlProps/ctrlProp59.xml><?xml version="1.0" encoding="utf-8"?>
<formControlPr xmlns="http://schemas.microsoft.com/office/spreadsheetml/2009/9/main" objectType="Radio" checked="Checked" lockText="1"/>
</file>

<file path=xl/ctrlProps/ctrlProp590.xml><?xml version="1.0" encoding="utf-8"?>
<formControlPr xmlns="http://schemas.microsoft.com/office/spreadsheetml/2009/9/main" objectType="Radio" checked="Checked" lockText="1"/>
</file>

<file path=xl/ctrlProps/ctrlProp591.xml><?xml version="1.0" encoding="utf-8"?>
<formControlPr xmlns="http://schemas.microsoft.com/office/spreadsheetml/2009/9/main" objectType="GBox"/>
</file>

<file path=xl/ctrlProps/ctrlProp592.xml><?xml version="1.0" encoding="utf-8"?>
<formControlPr xmlns="http://schemas.microsoft.com/office/spreadsheetml/2009/9/main" objectType="Radio" firstButton="1" fmlaLink="H18" lockText="1"/>
</file>

<file path=xl/ctrlProps/ctrlProp593.xml><?xml version="1.0" encoding="utf-8"?>
<formControlPr xmlns="http://schemas.microsoft.com/office/spreadsheetml/2009/9/main" objectType="Radio" checked="Checked" lockText="1"/>
</file>

<file path=xl/ctrlProps/ctrlProp594.xml><?xml version="1.0" encoding="utf-8"?>
<formControlPr xmlns="http://schemas.microsoft.com/office/spreadsheetml/2009/9/main" objectType="GBox"/>
</file>

<file path=xl/ctrlProps/ctrlProp595.xml><?xml version="1.0" encoding="utf-8"?>
<formControlPr xmlns="http://schemas.microsoft.com/office/spreadsheetml/2009/9/main" objectType="Radio" checked="Checked" firstButton="1" fmlaLink="I5" lockText="1"/>
</file>

<file path=xl/ctrlProps/ctrlProp596.xml><?xml version="1.0" encoding="utf-8"?>
<formControlPr xmlns="http://schemas.microsoft.com/office/spreadsheetml/2009/9/main" objectType="Radio" lockText="1"/>
</file>

<file path=xl/ctrlProps/ctrlProp597.xml><?xml version="1.0" encoding="utf-8"?>
<formControlPr xmlns="http://schemas.microsoft.com/office/spreadsheetml/2009/9/main" objectType="GBox"/>
</file>

<file path=xl/ctrlProps/ctrlProp598.xml><?xml version="1.0" encoding="utf-8"?>
<formControlPr xmlns="http://schemas.microsoft.com/office/spreadsheetml/2009/9/main" objectType="Radio" checked="Checked" firstButton="1" fmlaLink="J5" lockText="1"/>
</file>

<file path=xl/ctrlProps/ctrlProp599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Drop" dropStyle="combo" dx="15" fmlaLink="$K6" fmlaRange="地区リスト2" sel="1" val="0"/>
</file>

<file path=xl/ctrlProps/ctrlProp60.xml><?xml version="1.0" encoding="utf-8"?>
<formControlPr xmlns="http://schemas.microsoft.com/office/spreadsheetml/2009/9/main" objectType="GBox"/>
</file>

<file path=xl/ctrlProps/ctrlProp600.xml><?xml version="1.0" encoding="utf-8"?>
<formControlPr xmlns="http://schemas.microsoft.com/office/spreadsheetml/2009/9/main" objectType="GBox"/>
</file>

<file path=xl/ctrlProps/ctrlProp601.xml><?xml version="1.0" encoding="utf-8"?>
<formControlPr xmlns="http://schemas.microsoft.com/office/spreadsheetml/2009/9/main" objectType="Radio" checked="Checked" firstButton="1" fmlaLink="I6" lockText="1"/>
</file>

<file path=xl/ctrlProps/ctrlProp602.xml><?xml version="1.0" encoding="utf-8"?>
<formControlPr xmlns="http://schemas.microsoft.com/office/spreadsheetml/2009/9/main" objectType="Radio" lockText="1"/>
</file>

<file path=xl/ctrlProps/ctrlProp603.xml><?xml version="1.0" encoding="utf-8"?>
<formControlPr xmlns="http://schemas.microsoft.com/office/spreadsheetml/2009/9/main" objectType="GBox"/>
</file>

<file path=xl/ctrlProps/ctrlProp604.xml><?xml version="1.0" encoding="utf-8"?>
<formControlPr xmlns="http://schemas.microsoft.com/office/spreadsheetml/2009/9/main" objectType="Radio" checked="Checked" firstButton="1" fmlaLink="I7" lockText="1"/>
</file>

<file path=xl/ctrlProps/ctrlProp605.xml><?xml version="1.0" encoding="utf-8"?>
<formControlPr xmlns="http://schemas.microsoft.com/office/spreadsheetml/2009/9/main" objectType="Radio" lockText="1"/>
</file>

<file path=xl/ctrlProps/ctrlProp606.xml><?xml version="1.0" encoding="utf-8"?>
<formControlPr xmlns="http://schemas.microsoft.com/office/spreadsheetml/2009/9/main" objectType="GBox"/>
</file>

<file path=xl/ctrlProps/ctrlProp607.xml><?xml version="1.0" encoding="utf-8"?>
<formControlPr xmlns="http://schemas.microsoft.com/office/spreadsheetml/2009/9/main" objectType="Radio" checked="Checked" firstButton="1" fmlaLink="I8" lockText="1"/>
</file>

<file path=xl/ctrlProps/ctrlProp608.xml><?xml version="1.0" encoding="utf-8"?>
<formControlPr xmlns="http://schemas.microsoft.com/office/spreadsheetml/2009/9/main" objectType="Radio" lockText="1"/>
</file>

<file path=xl/ctrlProps/ctrlProp609.xml><?xml version="1.0" encoding="utf-8"?>
<formControlPr xmlns="http://schemas.microsoft.com/office/spreadsheetml/2009/9/main" objectType="GBox"/>
</file>

<file path=xl/ctrlProps/ctrlProp61.xml><?xml version="1.0" encoding="utf-8"?>
<formControlPr xmlns="http://schemas.microsoft.com/office/spreadsheetml/2009/9/main" objectType="Radio" firstButton="1" fmlaLink="I22" lockText="1"/>
</file>

<file path=xl/ctrlProps/ctrlProp610.xml><?xml version="1.0" encoding="utf-8"?>
<formControlPr xmlns="http://schemas.microsoft.com/office/spreadsheetml/2009/9/main" objectType="Radio" checked="Checked" firstButton="1" fmlaLink="I9" lockText="1"/>
</file>

<file path=xl/ctrlProps/ctrlProp611.xml><?xml version="1.0" encoding="utf-8"?>
<formControlPr xmlns="http://schemas.microsoft.com/office/spreadsheetml/2009/9/main" objectType="Radio" lockText="1"/>
</file>

<file path=xl/ctrlProps/ctrlProp612.xml><?xml version="1.0" encoding="utf-8"?>
<formControlPr xmlns="http://schemas.microsoft.com/office/spreadsheetml/2009/9/main" objectType="GBox"/>
</file>

<file path=xl/ctrlProps/ctrlProp613.xml><?xml version="1.0" encoding="utf-8"?>
<formControlPr xmlns="http://schemas.microsoft.com/office/spreadsheetml/2009/9/main" objectType="Radio" checked="Checked" firstButton="1" fmlaLink="I10" lockText="1"/>
</file>

<file path=xl/ctrlProps/ctrlProp614.xml><?xml version="1.0" encoding="utf-8"?>
<formControlPr xmlns="http://schemas.microsoft.com/office/spreadsheetml/2009/9/main" objectType="Radio" lockText="1"/>
</file>

<file path=xl/ctrlProps/ctrlProp615.xml><?xml version="1.0" encoding="utf-8"?>
<formControlPr xmlns="http://schemas.microsoft.com/office/spreadsheetml/2009/9/main" objectType="GBox"/>
</file>

<file path=xl/ctrlProps/ctrlProp616.xml><?xml version="1.0" encoding="utf-8"?>
<formControlPr xmlns="http://schemas.microsoft.com/office/spreadsheetml/2009/9/main" objectType="Radio" checked="Checked" firstButton="1" fmlaLink="I11" lockText="1"/>
</file>

<file path=xl/ctrlProps/ctrlProp617.xml><?xml version="1.0" encoding="utf-8"?>
<formControlPr xmlns="http://schemas.microsoft.com/office/spreadsheetml/2009/9/main" objectType="Radio" lockText="1"/>
</file>

<file path=xl/ctrlProps/ctrlProp618.xml><?xml version="1.0" encoding="utf-8"?>
<formControlPr xmlns="http://schemas.microsoft.com/office/spreadsheetml/2009/9/main" objectType="GBox"/>
</file>

<file path=xl/ctrlProps/ctrlProp619.xml><?xml version="1.0" encoding="utf-8"?>
<formControlPr xmlns="http://schemas.microsoft.com/office/spreadsheetml/2009/9/main" objectType="Radio" checked="Checked" firstButton="1" fmlaLink="I12" lockText="1"/>
</file>

<file path=xl/ctrlProps/ctrlProp62.xml><?xml version="1.0" encoding="utf-8"?>
<formControlPr xmlns="http://schemas.microsoft.com/office/spreadsheetml/2009/9/main" objectType="Radio" checked="Checked" lockText="1"/>
</file>

<file path=xl/ctrlProps/ctrlProp620.xml><?xml version="1.0" encoding="utf-8"?>
<formControlPr xmlns="http://schemas.microsoft.com/office/spreadsheetml/2009/9/main" objectType="Radio" lockText="1"/>
</file>

<file path=xl/ctrlProps/ctrlProp621.xml><?xml version="1.0" encoding="utf-8"?>
<formControlPr xmlns="http://schemas.microsoft.com/office/spreadsheetml/2009/9/main" objectType="GBox"/>
</file>

<file path=xl/ctrlProps/ctrlProp622.xml><?xml version="1.0" encoding="utf-8"?>
<formControlPr xmlns="http://schemas.microsoft.com/office/spreadsheetml/2009/9/main" objectType="Radio" checked="Checked" firstButton="1" fmlaLink="I13" lockText="1"/>
</file>

<file path=xl/ctrlProps/ctrlProp623.xml><?xml version="1.0" encoding="utf-8"?>
<formControlPr xmlns="http://schemas.microsoft.com/office/spreadsheetml/2009/9/main" objectType="Radio" lockText="1"/>
</file>

<file path=xl/ctrlProps/ctrlProp624.xml><?xml version="1.0" encoding="utf-8"?>
<formControlPr xmlns="http://schemas.microsoft.com/office/spreadsheetml/2009/9/main" objectType="GBox"/>
</file>

<file path=xl/ctrlProps/ctrlProp625.xml><?xml version="1.0" encoding="utf-8"?>
<formControlPr xmlns="http://schemas.microsoft.com/office/spreadsheetml/2009/9/main" objectType="Radio" checked="Checked" firstButton="1" fmlaLink="I14" lockText="1"/>
</file>

<file path=xl/ctrlProps/ctrlProp626.xml><?xml version="1.0" encoding="utf-8"?>
<formControlPr xmlns="http://schemas.microsoft.com/office/spreadsheetml/2009/9/main" objectType="Radio" lockText="1"/>
</file>

<file path=xl/ctrlProps/ctrlProp627.xml><?xml version="1.0" encoding="utf-8"?>
<formControlPr xmlns="http://schemas.microsoft.com/office/spreadsheetml/2009/9/main" objectType="GBox"/>
</file>

<file path=xl/ctrlProps/ctrlProp628.xml><?xml version="1.0" encoding="utf-8"?>
<formControlPr xmlns="http://schemas.microsoft.com/office/spreadsheetml/2009/9/main" objectType="Radio" checked="Checked" firstButton="1" fmlaLink="I15" lockText="1"/>
</file>

<file path=xl/ctrlProps/ctrlProp629.xml><?xml version="1.0" encoding="utf-8"?>
<formControlPr xmlns="http://schemas.microsoft.com/office/spreadsheetml/2009/9/main" objectType="Radio" lockText="1"/>
</file>

<file path=xl/ctrlProps/ctrlProp63.xml><?xml version="1.0" encoding="utf-8"?>
<formControlPr xmlns="http://schemas.microsoft.com/office/spreadsheetml/2009/9/main" objectType="GBox"/>
</file>

<file path=xl/ctrlProps/ctrlProp630.xml><?xml version="1.0" encoding="utf-8"?>
<formControlPr xmlns="http://schemas.microsoft.com/office/spreadsheetml/2009/9/main" objectType="GBox"/>
</file>

<file path=xl/ctrlProps/ctrlProp631.xml><?xml version="1.0" encoding="utf-8"?>
<formControlPr xmlns="http://schemas.microsoft.com/office/spreadsheetml/2009/9/main" objectType="Radio" checked="Checked" firstButton="1" fmlaLink="I16" lockText="1"/>
</file>

<file path=xl/ctrlProps/ctrlProp632.xml><?xml version="1.0" encoding="utf-8"?>
<formControlPr xmlns="http://schemas.microsoft.com/office/spreadsheetml/2009/9/main" objectType="Radio" lockText="1"/>
</file>

<file path=xl/ctrlProps/ctrlProp633.xml><?xml version="1.0" encoding="utf-8"?>
<formControlPr xmlns="http://schemas.microsoft.com/office/spreadsheetml/2009/9/main" objectType="GBox"/>
</file>

<file path=xl/ctrlProps/ctrlProp634.xml><?xml version="1.0" encoding="utf-8"?>
<formControlPr xmlns="http://schemas.microsoft.com/office/spreadsheetml/2009/9/main" objectType="Radio" checked="Checked" firstButton="1" fmlaLink="I17" lockText="1"/>
</file>

<file path=xl/ctrlProps/ctrlProp635.xml><?xml version="1.0" encoding="utf-8"?>
<formControlPr xmlns="http://schemas.microsoft.com/office/spreadsheetml/2009/9/main" objectType="Radio" lockText="1"/>
</file>

<file path=xl/ctrlProps/ctrlProp636.xml><?xml version="1.0" encoding="utf-8"?>
<formControlPr xmlns="http://schemas.microsoft.com/office/spreadsheetml/2009/9/main" objectType="GBox"/>
</file>

<file path=xl/ctrlProps/ctrlProp637.xml><?xml version="1.0" encoding="utf-8"?>
<formControlPr xmlns="http://schemas.microsoft.com/office/spreadsheetml/2009/9/main" objectType="Radio" checked="Checked" firstButton="1" fmlaLink="I18" lockText="1"/>
</file>

<file path=xl/ctrlProps/ctrlProp638.xml><?xml version="1.0" encoding="utf-8"?>
<formControlPr xmlns="http://schemas.microsoft.com/office/spreadsheetml/2009/9/main" objectType="Radio" lockText="1"/>
</file>

<file path=xl/ctrlProps/ctrlProp639.xml><?xml version="1.0" encoding="utf-8"?>
<formControlPr xmlns="http://schemas.microsoft.com/office/spreadsheetml/2009/9/main" objectType="GBox"/>
</file>

<file path=xl/ctrlProps/ctrlProp64.xml><?xml version="1.0" encoding="utf-8"?>
<formControlPr xmlns="http://schemas.microsoft.com/office/spreadsheetml/2009/9/main" objectType="Radio" firstButton="1" fmlaLink="I23" lockText="1"/>
</file>

<file path=xl/ctrlProps/ctrlProp640.xml><?xml version="1.0" encoding="utf-8"?>
<formControlPr xmlns="http://schemas.microsoft.com/office/spreadsheetml/2009/9/main" objectType="Radio" checked="Checked" firstButton="1" fmlaLink="J6" lockText="1"/>
</file>

<file path=xl/ctrlProps/ctrlProp641.xml><?xml version="1.0" encoding="utf-8"?>
<formControlPr xmlns="http://schemas.microsoft.com/office/spreadsheetml/2009/9/main" objectType="Radio" lockText="1"/>
</file>

<file path=xl/ctrlProps/ctrlProp642.xml><?xml version="1.0" encoding="utf-8"?>
<formControlPr xmlns="http://schemas.microsoft.com/office/spreadsheetml/2009/9/main" objectType="GBox"/>
</file>

<file path=xl/ctrlProps/ctrlProp643.xml><?xml version="1.0" encoding="utf-8"?>
<formControlPr xmlns="http://schemas.microsoft.com/office/spreadsheetml/2009/9/main" objectType="Radio" checked="Checked" firstButton="1" fmlaLink="J7" lockText="1"/>
</file>

<file path=xl/ctrlProps/ctrlProp644.xml><?xml version="1.0" encoding="utf-8"?>
<formControlPr xmlns="http://schemas.microsoft.com/office/spreadsheetml/2009/9/main" objectType="Radio" lockText="1"/>
</file>

<file path=xl/ctrlProps/ctrlProp645.xml><?xml version="1.0" encoding="utf-8"?>
<formControlPr xmlns="http://schemas.microsoft.com/office/spreadsheetml/2009/9/main" objectType="GBox"/>
</file>

<file path=xl/ctrlProps/ctrlProp646.xml><?xml version="1.0" encoding="utf-8"?>
<formControlPr xmlns="http://schemas.microsoft.com/office/spreadsheetml/2009/9/main" objectType="Radio" checked="Checked" firstButton="1" fmlaLink="J8" lockText="1"/>
</file>

<file path=xl/ctrlProps/ctrlProp647.xml><?xml version="1.0" encoding="utf-8"?>
<formControlPr xmlns="http://schemas.microsoft.com/office/spreadsheetml/2009/9/main" objectType="Radio" lockText="1"/>
</file>

<file path=xl/ctrlProps/ctrlProp648.xml><?xml version="1.0" encoding="utf-8"?>
<formControlPr xmlns="http://schemas.microsoft.com/office/spreadsheetml/2009/9/main" objectType="GBox"/>
</file>

<file path=xl/ctrlProps/ctrlProp649.xml><?xml version="1.0" encoding="utf-8"?>
<formControlPr xmlns="http://schemas.microsoft.com/office/spreadsheetml/2009/9/main" objectType="Radio" checked="Checked" firstButton="1" fmlaLink="J9" lockText="1"/>
</file>

<file path=xl/ctrlProps/ctrlProp65.xml><?xml version="1.0" encoding="utf-8"?>
<formControlPr xmlns="http://schemas.microsoft.com/office/spreadsheetml/2009/9/main" objectType="Radio" checked="Checked" lockText="1"/>
</file>

<file path=xl/ctrlProps/ctrlProp650.xml><?xml version="1.0" encoding="utf-8"?>
<formControlPr xmlns="http://schemas.microsoft.com/office/spreadsheetml/2009/9/main" objectType="Radio" lockText="1"/>
</file>

<file path=xl/ctrlProps/ctrlProp651.xml><?xml version="1.0" encoding="utf-8"?>
<formControlPr xmlns="http://schemas.microsoft.com/office/spreadsheetml/2009/9/main" objectType="GBox"/>
</file>

<file path=xl/ctrlProps/ctrlProp652.xml><?xml version="1.0" encoding="utf-8"?>
<formControlPr xmlns="http://schemas.microsoft.com/office/spreadsheetml/2009/9/main" objectType="Radio" checked="Checked" firstButton="1" fmlaLink="J10" lockText="1"/>
</file>

<file path=xl/ctrlProps/ctrlProp653.xml><?xml version="1.0" encoding="utf-8"?>
<formControlPr xmlns="http://schemas.microsoft.com/office/spreadsheetml/2009/9/main" objectType="Radio" lockText="1"/>
</file>

<file path=xl/ctrlProps/ctrlProp654.xml><?xml version="1.0" encoding="utf-8"?>
<formControlPr xmlns="http://schemas.microsoft.com/office/spreadsheetml/2009/9/main" objectType="GBox"/>
</file>

<file path=xl/ctrlProps/ctrlProp655.xml><?xml version="1.0" encoding="utf-8"?>
<formControlPr xmlns="http://schemas.microsoft.com/office/spreadsheetml/2009/9/main" objectType="Radio" checked="Checked" firstButton="1" fmlaLink="J11" lockText="1"/>
</file>

<file path=xl/ctrlProps/ctrlProp656.xml><?xml version="1.0" encoding="utf-8"?>
<formControlPr xmlns="http://schemas.microsoft.com/office/spreadsheetml/2009/9/main" objectType="Radio" lockText="1"/>
</file>

<file path=xl/ctrlProps/ctrlProp657.xml><?xml version="1.0" encoding="utf-8"?>
<formControlPr xmlns="http://schemas.microsoft.com/office/spreadsheetml/2009/9/main" objectType="GBox"/>
</file>

<file path=xl/ctrlProps/ctrlProp658.xml><?xml version="1.0" encoding="utf-8"?>
<formControlPr xmlns="http://schemas.microsoft.com/office/spreadsheetml/2009/9/main" objectType="Radio" checked="Checked" firstButton="1" fmlaLink="J12" lockText="1"/>
</file>

<file path=xl/ctrlProps/ctrlProp659.xml><?xml version="1.0" encoding="utf-8"?>
<formControlPr xmlns="http://schemas.microsoft.com/office/spreadsheetml/2009/9/main" objectType="Radio" lockText="1"/>
</file>

<file path=xl/ctrlProps/ctrlProp66.xml><?xml version="1.0" encoding="utf-8"?>
<formControlPr xmlns="http://schemas.microsoft.com/office/spreadsheetml/2009/9/main" objectType="GBox"/>
</file>

<file path=xl/ctrlProps/ctrlProp660.xml><?xml version="1.0" encoding="utf-8"?>
<formControlPr xmlns="http://schemas.microsoft.com/office/spreadsheetml/2009/9/main" objectType="GBox"/>
</file>

<file path=xl/ctrlProps/ctrlProp661.xml><?xml version="1.0" encoding="utf-8"?>
<formControlPr xmlns="http://schemas.microsoft.com/office/spreadsheetml/2009/9/main" objectType="Radio" checked="Checked" firstButton="1" fmlaLink="J13" lockText="1"/>
</file>

<file path=xl/ctrlProps/ctrlProp662.xml><?xml version="1.0" encoding="utf-8"?>
<formControlPr xmlns="http://schemas.microsoft.com/office/spreadsheetml/2009/9/main" objectType="Radio" lockText="1"/>
</file>

<file path=xl/ctrlProps/ctrlProp663.xml><?xml version="1.0" encoding="utf-8"?>
<formControlPr xmlns="http://schemas.microsoft.com/office/spreadsheetml/2009/9/main" objectType="GBox"/>
</file>

<file path=xl/ctrlProps/ctrlProp664.xml><?xml version="1.0" encoding="utf-8"?>
<formControlPr xmlns="http://schemas.microsoft.com/office/spreadsheetml/2009/9/main" objectType="Radio" checked="Checked" firstButton="1" fmlaLink="J14" lockText="1"/>
</file>

<file path=xl/ctrlProps/ctrlProp665.xml><?xml version="1.0" encoding="utf-8"?>
<formControlPr xmlns="http://schemas.microsoft.com/office/spreadsheetml/2009/9/main" objectType="Radio" lockText="1"/>
</file>

<file path=xl/ctrlProps/ctrlProp666.xml><?xml version="1.0" encoding="utf-8"?>
<formControlPr xmlns="http://schemas.microsoft.com/office/spreadsheetml/2009/9/main" objectType="GBox"/>
</file>

<file path=xl/ctrlProps/ctrlProp667.xml><?xml version="1.0" encoding="utf-8"?>
<formControlPr xmlns="http://schemas.microsoft.com/office/spreadsheetml/2009/9/main" objectType="Radio" checked="Checked" firstButton="1" fmlaLink="J15" lockText="1"/>
</file>

<file path=xl/ctrlProps/ctrlProp668.xml><?xml version="1.0" encoding="utf-8"?>
<formControlPr xmlns="http://schemas.microsoft.com/office/spreadsheetml/2009/9/main" objectType="Radio" lockText="1"/>
</file>

<file path=xl/ctrlProps/ctrlProp669.xml><?xml version="1.0" encoding="utf-8"?>
<formControlPr xmlns="http://schemas.microsoft.com/office/spreadsheetml/2009/9/main" objectType="GBox"/>
</file>

<file path=xl/ctrlProps/ctrlProp67.xml><?xml version="1.0" encoding="utf-8"?>
<formControlPr xmlns="http://schemas.microsoft.com/office/spreadsheetml/2009/9/main" objectType="Radio" firstButton="1" fmlaLink="I24" lockText="1"/>
</file>

<file path=xl/ctrlProps/ctrlProp670.xml><?xml version="1.0" encoding="utf-8"?>
<formControlPr xmlns="http://schemas.microsoft.com/office/spreadsheetml/2009/9/main" objectType="Radio" checked="Checked" firstButton="1" fmlaLink="J16" lockText="1"/>
</file>

<file path=xl/ctrlProps/ctrlProp671.xml><?xml version="1.0" encoding="utf-8"?>
<formControlPr xmlns="http://schemas.microsoft.com/office/spreadsheetml/2009/9/main" objectType="Radio" lockText="1"/>
</file>

<file path=xl/ctrlProps/ctrlProp672.xml><?xml version="1.0" encoding="utf-8"?>
<formControlPr xmlns="http://schemas.microsoft.com/office/spreadsheetml/2009/9/main" objectType="GBox"/>
</file>

<file path=xl/ctrlProps/ctrlProp673.xml><?xml version="1.0" encoding="utf-8"?>
<formControlPr xmlns="http://schemas.microsoft.com/office/spreadsheetml/2009/9/main" objectType="Radio" checked="Checked" firstButton="1" fmlaLink="J17" lockText="1"/>
</file>

<file path=xl/ctrlProps/ctrlProp674.xml><?xml version="1.0" encoding="utf-8"?>
<formControlPr xmlns="http://schemas.microsoft.com/office/spreadsheetml/2009/9/main" objectType="Radio" lockText="1"/>
</file>

<file path=xl/ctrlProps/ctrlProp675.xml><?xml version="1.0" encoding="utf-8"?>
<formControlPr xmlns="http://schemas.microsoft.com/office/spreadsheetml/2009/9/main" objectType="GBox"/>
</file>

<file path=xl/ctrlProps/ctrlProp676.xml><?xml version="1.0" encoding="utf-8"?>
<formControlPr xmlns="http://schemas.microsoft.com/office/spreadsheetml/2009/9/main" objectType="Radio" checked="Checked" firstButton="1" fmlaLink="G18" lockText="1"/>
</file>

<file path=xl/ctrlProps/ctrlProp677.xml><?xml version="1.0" encoding="utf-8"?>
<formControlPr xmlns="http://schemas.microsoft.com/office/spreadsheetml/2009/9/main" objectType="Radio" lockText="1"/>
</file>

<file path=xl/ctrlProps/ctrlProp678.xml><?xml version="1.0" encoding="utf-8"?>
<formControlPr xmlns="http://schemas.microsoft.com/office/spreadsheetml/2009/9/main" objectType="GBox"/>
</file>

<file path=xl/ctrlProps/ctrlProp679.xml><?xml version="1.0" encoding="utf-8"?>
<formControlPr xmlns="http://schemas.microsoft.com/office/spreadsheetml/2009/9/main" objectType="Radio" checked="Checked" firstButton="1" fmlaLink="G19" lockText="1"/>
</file>

<file path=xl/ctrlProps/ctrlProp68.xml><?xml version="1.0" encoding="utf-8"?>
<formControlPr xmlns="http://schemas.microsoft.com/office/spreadsheetml/2009/9/main" objectType="Radio" checked="Checked" lockText="1"/>
</file>

<file path=xl/ctrlProps/ctrlProp680.xml><?xml version="1.0" encoding="utf-8"?>
<formControlPr xmlns="http://schemas.microsoft.com/office/spreadsheetml/2009/9/main" objectType="Radio" lockText="1"/>
</file>

<file path=xl/ctrlProps/ctrlProp681.xml><?xml version="1.0" encoding="utf-8"?>
<formControlPr xmlns="http://schemas.microsoft.com/office/spreadsheetml/2009/9/main" objectType="GBox"/>
</file>

<file path=xl/ctrlProps/ctrlProp682.xml><?xml version="1.0" encoding="utf-8"?>
<formControlPr xmlns="http://schemas.microsoft.com/office/spreadsheetml/2009/9/main" objectType="Radio" checked="Checked" firstButton="1" fmlaLink="G20" lockText="1"/>
</file>

<file path=xl/ctrlProps/ctrlProp683.xml><?xml version="1.0" encoding="utf-8"?>
<formControlPr xmlns="http://schemas.microsoft.com/office/spreadsheetml/2009/9/main" objectType="Radio" lockText="1"/>
</file>

<file path=xl/ctrlProps/ctrlProp684.xml><?xml version="1.0" encoding="utf-8"?>
<formControlPr xmlns="http://schemas.microsoft.com/office/spreadsheetml/2009/9/main" objectType="GBox"/>
</file>

<file path=xl/ctrlProps/ctrlProp685.xml><?xml version="1.0" encoding="utf-8"?>
<formControlPr xmlns="http://schemas.microsoft.com/office/spreadsheetml/2009/9/main" objectType="Radio" checked="Checked" firstButton="1" fmlaLink="G21" lockText="1"/>
</file>

<file path=xl/ctrlProps/ctrlProp686.xml><?xml version="1.0" encoding="utf-8"?>
<formControlPr xmlns="http://schemas.microsoft.com/office/spreadsheetml/2009/9/main" objectType="Radio" lockText="1"/>
</file>

<file path=xl/ctrlProps/ctrlProp687.xml><?xml version="1.0" encoding="utf-8"?>
<formControlPr xmlns="http://schemas.microsoft.com/office/spreadsheetml/2009/9/main" objectType="GBox"/>
</file>

<file path=xl/ctrlProps/ctrlProp688.xml><?xml version="1.0" encoding="utf-8"?>
<formControlPr xmlns="http://schemas.microsoft.com/office/spreadsheetml/2009/9/main" objectType="Radio" checked="Checked" firstButton="1" fmlaLink="G22" lockText="1"/>
</file>

<file path=xl/ctrlProps/ctrlProp689.xml><?xml version="1.0" encoding="utf-8"?>
<formControlPr xmlns="http://schemas.microsoft.com/office/spreadsheetml/2009/9/main" objectType="Radio" lockText="1"/>
</file>

<file path=xl/ctrlProps/ctrlProp69.xml><?xml version="1.0" encoding="utf-8"?>
<formControlPr xmlns="http://schemas.microsoft.com/office/spreadsheetml/2009/9/main" objectType="GBox"/>
</file>

<file path=xl/ctrlProps/ctrlProp690.xml><?xml version="1.0" encoding="utf-8"?>
<formControlPr xmlns="http://schemas.microsoft.com/office/spreadsheetml/2009/9/main" objectType="GBox"/>
</file>

<file path=xl/ctrlProps/ctrlProp691.xml><?xml version="1.0" encoding="utf-8"?>
<formControlPr xmlns="http://schemas.microsoft.com/office/spreadsheetml/2009/9/main" objectType="Radio" checked="Checked" firstButton="1" fmlaLink="G23" lockText="1"/>
</file>

<file path=xl/ctrlProps/ctrlProp692.xml><?xml version="1.0" encoding="utf-8"?>
<formControlPr xmlns="http://schemas.microsoft.com/office/spreadsheetml/2009/9/main" objectType="Radio" lockText="1"/>
</file>

<file path=xl/ctrlProps/ctrlProp693.xml><?xml version="1.0" encoding="utf-8"?>
<formControlPr xmlns="http://schemas.microsoft.com/office/spreadsheetml/2009/9/main" objectType="GBox"/>
</file>

<file path=xl/ctrlProps/ctrlProp694.xml><?xml version="1.0" encoding="utf-8"?>
<formControlPr xmlns="http://schemas.microsoft.com/office/spreadsheetml/2009/9/main" objectType="Radio" checked="Checked" firstButton="1" fmlaLink="G24" lockText="1"/>
</file>

<file path=xl/ctrlProps/ctrlProp695.xml><?xml version="1.0" encoding="utf-8"?>
<formControlPr xmlns="http://schemas.microsoft.com/office/spreadsheetml/2009/9/main" objectType="Radio" lockText="1"/>
</file>

<file path=xl/ctrlProps/ctrlProp696.xml><?xml version="1.0" encoding="utf-8"?>
<formControlPr xmlns="http://schemas.microsoft.com/office/spreadsheetml/2009/9/main" objectType="GBox"/>
</file>

<file path=xl/ctrlProps/ctrlProp697.xml><?xml version="1.0" encoding="utf-8"?>
<formControlPr xmlns="http://schemas.microsoft.com/office/spreadsheetml/2009/9/main" objectType="Radio" firstButton="1" fmlaLink="H19" lockText="1"/>
</file>

<file path=xl/ctrlProps/ctrlProp698.xml><?xml version="1.0" encoding="utf-8"?>
<formControlPr xmlns="http://schemas.microsoft.com/office/spreadsheetml/2009/9/main" objectType="Radio" checked="Checked" lockText="1"/>
</file>

<file path=xl/ctrlProps/ctrlProp699.xml><?xml version="1.0" encoding="utf-8"?>
<formControlPr xmlns="http://schemas.microsoft.com/office/spreadsheetml/2009/9/main" objectType="GBox"/>
</file>

<file path=xl/ctrlProps/ctrlProp7.xml><?xml version="1.0" encoding="utf-8"?>
<formControlPr xmlns="http://schemas.microsoft.com/office/spreadsheetml/2009/9/main" objectType="Drop" dropStyle="combo" dx="15" fmlaLink="$I7" fmlaRange="地区一覧" sel="1" val="0"/>
</file>

<file path=xl/ctrlProps/ctrlProp70.xml><?xml version="1.0" encoding="utf-8"?>
<formControlPr xmlns="http://schemas.microsoft.com/office/spreadsheetml/2009/9/main" objectType="Radio" firstButton="1" fmlaLink="I25" lockText="1"/>
</file>

<file path=xl/ctrlProps/ctrlProp700.xml><?xml version="1.0" encoding="utf-8"?>
<formControlPr xmlns="http://schemas.microsoft.com/office/spreadsheetml/2009/9/main" objectType="Radio" checked="Checked" firstButton="1" fmlaLink="I19" lockText="1"/>
</file>

<file path=xl/ctrlProps/ctrlProp701.xml><?xml version="1.0" encoding="utf-8"?>
<formControlPr xmlns="http://schemas.microsoft.com/office/spreadsheetml/2009/9/main" objectType="Radio" lockText="1"/>
</file>

<file path=xl/ctrlProps/ctrlProp702.xml><?xml version="1.0" encoding="utf-8"?>
<formControlPr xmlns="http://schemas.microsoft.com/office/spreadsheetml/2009/9/main" objectType="GBox"/>
</file>

<file path=xl/ctrlProps/ctrlProp703.xml><?xml version="1.0" encoding="utf-8"?>
<formControlPr xmlns="http://schemas.microsoft.com/office/spreadsheetml/2009/9/main" objectType="Radio" checked="Checked" firstButton="1" fmlaLink="J19" lockText="1"/>
</file>

<file path=xl/ctrlProps/ctrlProp704.xml><?xml version="1.0" encoding="utf-8"?>
<formControlPr xmlns="http://schemas.microsoft.com/office/spreadsheetml/2009/9/main" objectType="Radio" lockText="1"/>
</file>

<file path=xl/ctrlProps/ctrlProp705.xml><?xml version="1.0" encoding="utf-8"?>
<formControlPr xmlns="http://schemas.microsoft.com/office/spreadsheetml/2009/9/main" objectType="GBox"/>
</file>

<file path=xl/ctrlProps/ctrlProp706.xml><?xml version="1.0" encoding="utf-8"?>
<formControlPr xmlns="http://schemas.microsoft.com/office/spreadsheetml/2009/9/main" objectType="Radio" checked="Checked" firstButton="1" fmlaLink="J18" lockText="1"/>
</file>

<file path=xl/ctrlProps/ctrlProp707.xml><?xml version="1.0" encoding="utf-8"?>
<formControlPr xmlns="http://schemas.microsoft.com/office/spreadsheetml/2009/9/main" objectType="Radio" lockText="1"/>
</file>

<file path=xl/ctrlProps/ctrlProp708.xml><?xml version="1.0" encoding="utf-8"?>
<formControlPr xmlns="http://schemas.microsoft.com/office/spreadsheetml/2009/9/main" objectType="GBox"/>
</file>

<file path=xl/ctrlProps/ctrlProp709.xml><?xml version="1.0" encoding="utf-8"?>
<formControlPr xmlns="http://schemas.microsoft.com/office/spreadsheetml/2009/9/main" objectType="Radio" firstButton="1" fmlaLink="H20" lockText="1"/>
</file>

<file path=xl/ctrlProps/ctrlProp71.xml><?xml version="1.0" encoding="utf-8"?>
<formControlPr xmlns="http://schemas.microsoft.com/office/spreadsheetml/2009/9/main" objectType="Radio" checked="Checked" lockText="1"/>
</file>

<file path=xl/ctrlProps/ctrlProp710.xml><?xml version="1.0" encoding="utf-8"?>
<formControlPr xmlns="http://schemas.microsoft.com/office/spreadsheetml/2009/9/main" objectType="Radio" checked="Checked" lockText="1"/>
</file>

<file path=xl/ctrlProps/ctrlProp711.xml><?xml version="1.0" encoding="utf-8"?>
<formControlPr xmlns="http://schemas.microsoft.com/office/spreadsheetml/2009/9/main" objectType="GBox"/>
</file>

<file path=xl/ctrlProps/ctrlProp712.xml><?xml version="1.0" encoding="utf-8"?>
<formControlPr xmlns="http://schemas.microsoft.com/office/spreadsheetml/2009/9/main" objectType="Radio" firstButton="1" fmlaLink="H21" lockText="1"/>
</file>

<file path=xl/ctrlProps/ctrlProp713.xml><?xml version="1.0" encoding="utf-8"?>
<formControlPr xmlns="http://schemas.microsoft.com/office/spreadsheetml/2009/9/main" objectType="Radio" checked="Checked" lockText="1"/>
</file>

<file path=xl/ctrlProps/ctrlProp714.xml><?xml version="1.0" encoding="utf-8"?>
<formControlPr xmlns="http://schemas.microsoft.com/office/spreadsheetml/2009/9/main" objectType="GBox"/>
</file>

<file path=xl/ctrlProps/ctrlProp715.xml><?xml version="1.0" encoding="utf-8"?>
<formControlPr xmlns="http://schemas.microsoft.com/office/spreadsheetml/2009/9/main" objectType="Radio" firstButton="1" fmlaLink="H22" lockText="1"/>
</file>

<file path=xl/ctrlProps/ctrlProp716.xml><?xml version="1.0" encoding="utf-8"?>
<formControlPr xmlns="http://schemas.microsoft.com/office/spreadsheetml/2009/9/main" objectType="Radio" checked="Checked" lockText="1"/>
</file>

<file path=xl/ctrlProps/ctrlProp717.xml><?xml version="1.0" encoding="utf-8"?>
<formControlPr xmlns="http://schemas.microsoft.com/office/spreadsheetml/2009/9/main" objectType="GBox"/>
</file>

<file path=xl/ctrlProps/ctrlProp718.xml><?xml version="1.0" encoding="utf-8"?>
<formControlPr xmlns="http://schemas.microsoft.com/office/spreadsheetml/2009/9/main" objectType="Radio" firstButton="1" fmlaLink="H23" lockText="1"/>
</file>

<file path=xl/ctrlProps/ctrlProp719.xml><?xml version="1.0" encoding="utf-8"?>
<formControlPr xmlns="http://schemas.microsoft.com/office/spreadsheetml/2009/9/main" objectType="Radio" checked="Checked" lockText="1"/>
</file>

<file path=xl/ctrlProps/ctrlProp72.xml><?xml version="1.0" encoding="utf-8"?>
<formControlPr xmlns="http://schemas.microsoft.com/office/spreadsheetml/2009/9/main" objectType="GBox"/>
</file>

<file path=xl/ctrlProps/ctrlProp720.xml><?xml version="1.0" encoding="utf-8"?>
<formControlPr xmlns="http://schemas.microsoft.com/office/spreadsheetml/2009/9/main" objectType="GBox"/>
</file>

<file path=xl/ctrlProps/ctrlProp721.xml><?xml version="1.0" encoding="utf-8"?>
<formControlPr xmlns="http://schemas.microsoft.com/office/spreadsheetml/2009/9/main" objectType="Radio" firstButton="1" fmlaLink="H24" lockText="1"/>
</file>

<file path=xl/ctrlProps/ctrlProp722.xml><?xml version="1.0" encoding="utf-8"?>
<formControlPr xmlns="http://schemas.microsoft.com/office/spreadsheetml/2009/9/main" objectType="Radio" checked="Checked" lockText="1"/>
</file>

<file path=xl/ctrlProps/ctrlProp723.xml><?xml version="1.0" encoding="utf-8"?>
<formControlPr xmlns="http://schemas.microsoft.com/office/spreadsheetml/2009/9/main" objectType="GBox"/>
</file>

<file path=xl/ctrlProps/ctrlProp724.xml><?xml version="1.0" encoding="utf-8"?>
<formControlPr xmlns="http://schemas.microsoft.com/office/spreadsheetml/2009/9/main" objectType="Radio" checked="Checked" firstButton="1" fmlaLink="I20" lockText="1"/>
</file>

<file path=xl/ctrlProps/ctrlProp725.xml><?xml version="1.0" encoding="utf-8"?>
<formControlPr xmlns="http://schemas.microsoft.com/office/spreadsheetml/2009/9/main" objectType="Radio" lockText="1"/>
</file>

<file path=xl/ctrlProps/ctrlProp726.xml><?xml version="1.0" encoding="utf-8"?>
<formControlPr xmlns="http://schemas.microsoft.com/office/spreadsheetml/2009/9/main" objectType="GBox"/>
</file>

<file path=xl/ctrlProps/ctrlProp727.xml><?xml version="1.0" encoding="utf-8"?>
<formControlPr xmlns="http://schemas.microsoft.com/office/spreadsheetml/2009/9/main" objectType="Radio" checked="Checked" firstButton="1" fmlaLink="I21" lockText="1"/>
</file>

<file path=xl/ctrlProps/ctrlProp728.xml><?xml version="1.0" encoding="utf-8"?>
<formControlPr xmlns="http://schemas.microsoft.com/office/spreadsheetml/2009/9/main" objectType="Radio" lockText="1"/>
</file>

<file path=xl/ctrlProps/ctrlProp729.xml><?xml version="1.0" encoding="utf-8"?>
<formControlPr xmlns="http://schemas.microsoft.com/office/spreadsheetml/2009/9/main" objectType="GBox"/>
</file>

<file path=xl/ctrlProps/ctrlProp73.xml><?xml version="1.0" encoding="utf-8"?>
<formControlPr xmlns="http://schemas.microsoft.com/office/spreadsheetml/2009/9/main" objectType="Radio" firstButton="1" fmlaLink="I26" lockText="1"/>
</file>

<file path=xl/ctrlProps/ctrlProp730.xml><?xml version="1.0" encoding="utf-8"?>
<formControlPr xmlns="http://schemas.microsoft.com/office/spreadsheetml/2009/9/main" objectType="Radio" checked="Checked" firstButton="1" fmlaLink="I22" lockText="1"/>
</file>

<file path=xl/ctrlProps/ctrlProp731.xml><?xml version="1.0" encoding="utf-8"?>
<formControlPr xmlns="http://schemas.microsoft.com/office/spreadsheetml/2009/9/main" objectType="Radio" lockText="1"/>
</file>

<file path=xl/ctrlProps/ctrlProp732.xml><?xml version="1.0" encoding="utf-8"?>
<formControlPr xmlns="http://schemas.microsoft.com/office/spreadsheetml/2009/9/main" objectType="GBox"/>
</file>

<file path=xl/ctrlProps/ctrlProp733.xml><?xml version="1.0" encoding="utf-8"?>
<formControlPr xmlns="http://schemas.microsoft.com/office/spreadsheetml/2009/9/main" objectType="Radio" checked="Checked" firstButton="1" fmlaLink="I23" lockText="1"/>
</file>

<file path=xl/ctrlProps/ctrlProp734.xml><?xml version="1.0" encoding="utf-8"?>
<formControlPr xmlns="http://schemas.microsoft.com/office/spreadsheetml/2009/9/main" objectType="Radio" lockText="1"/>
</file>

<file path=xl/ctrlProps/ctrlProp735.xml><?xml version="1.0" encoding="utf-8"?>
<formControlPr xmlns="http://schemas.microsoft.com/office/spreadsheetml/2009/9/main" objectType="GBox"/>
</file>

<file path=xl/ctrlProps/ctrlProp736.xml><?xml version="1.0" encoding="utf-8"?>
<formControlPr xmlns="http://schemas.microsoft.com/office/spreadsheetml/2009/9/main" objectType="Radio" checked="Checked" firstButton="1" fmlaLink="I24" lockText="1"/>
</file>

<file path=xl/ctrlProps/ctrlProp737.xml><?xml version="1.0" encoding="utf-8"?>
<formControlPr xmlns="http://schemas.microsoft.com/office/spreadsheetml/2009/9/main" objectType="Radio" lockText="1"/>
</file>

<file path=xl/ctrlProps/ctrlProp738.xml><?xml version="1.0" encoding="utf-8"?>
<formControlPr xmlns="http://schemas.microsoft.com/office/spreadsheetml/2009/9/main" objectType="GBox"/>
</file>

<file path=xl/ctrlProps/ctrlProp739.xml><?xml version="1.0" encoding="utf-8"?>
<formControlPr xmlns="http://schemas.microsoft.com/office/spreadsheetml/2009/9/main" objectType="Radio" checked="Checked" firstButton="1" fmlaLink="J20" lockText="1"/>
</file>

<file path=xl/ctrlProps/ctrlProp74.xml><?xml version="1.0" encoding="utf-8"?>
<formControlPr xmlns="http://schemas.microsoft.com/office/spreadsheetml/2009/9/main" objectType="Radio" checked="Checked" lockText="1"/>
</file>

<file path=xl/ctrlProps/ctrlProp740.xml><?xml version="1.0" encoding="utf-8"?>
<formControlPr xmlns="http://schemas.microsoft.com/office/spreadsheetml/2009/9/main" objectType="Radio" lockText="1"/>
</file>

<file path=xl/ctrlProps/ctrlProp741.xml><?xml version="1.0" encoding="utf-8"?>
<formControlPr xmlns="http://schemas.microsoft.com/office/spreadsheetml/2009/9/main" objectType="GBox"/>
</file>

<file path=xl/ctrlProps/ctrlProp742.xml><?xml version="1.0" encoding="utf-8"?>
<formControlPr xmlns="http://schemas.microsoft.com/office/spreadsheetml/2009/9/main" objectType="Radio" checked="Checked" firstButton="1" fmlaLink="J21" lockText="1"/>
</file>

<file path=xl/ctrlProps/ctrlProp743.xml><?xml version="1.0" encoding="utf-8"?>
<formControlPr xmlns="http://schemas.microsoft.com/office/spreadsheetml/2009/9/main" objectType="Radio" lockText="1"/>
</file>

<file path=xl/ctrlProps/ctrlProp744.xml><?xml version="1.0" encoding="utf-8"?>
<formControlPr xmlns="http://schemas.microsoft.com/office/spreadsheetml/2009/9/main" objectType="GBox"/>
</file>

<file path=xl/ctrlProps/ctrlProp745.xml><?xml version="1.0" encoding="utf-8"?>
<formControlPr xmlns="http://schemas.microsoft.com/office/spreadsheetml/2009/9/main" objectType="Radio" checked="Checked" firstButton="1" fmlaLink="J22" lockText="1"/>
</file>

<file path=xl/ctrlProps/ctrlProp746.xml><?xml version="1.0" encoding="utf-8"?>
<formControlPr xmlns="http://schemas.microsoft.com/office/spreadsheetml/2009/9/main" objectType="Radio" lockText="1"/>
</file>

<file path=xl/ctrlProps/ctrlProp747.xml><?xml version="1.0" encoding="utf-8"?>
<formControlPr xmlns="http://schemas.microsoft.com/office/spreadsheetml/2009/9/main" objectType="GBox"/>
</file>

<file path=xl/ctrlProps/ctrlProp748.xml><?xml version="1.0" encoding="utf-8"?>
<formControlPr xmlns="http://schemas.microsoft.com/office/spreadsheetml/2009/9/main" objectType="Radio" checked="Checked" firstButton="1" fmlaLink="J23" lockText="1"/>
</file>

<file path=xl/ctrlProps/ctrlProp749.xml><?xml version="1.0" encoding="utf-8"?>
<formControlPr xmlns="http://schemas.microsoft.com/office/spreadsheetml/2009/9/main" objectType="Radio" lockText="1"/>
</file>

<file path=xl/ctrlProps/ctrlProp75.xml><?xml version="1.0" encoding="utf-8"?>
<formControlPr xmlns="http://schemas.microsoft.com/office/spreadsheetml/2009/9/main" objectType="GBox"/>
</file>

<file path=xl/ctrlProps/ctrlProp750.xml><?xml version="1.0" encoding="utf-8"?>
<formControlPr xmlns="http://schemas.microsoft.com/office/spreadsheetml/2009/9/main" objectType="GBox"/>
</file>

<file path=xl/ctrlProps/ctrlProp751.xml><?xml version="1.0" encoding="utf-8"?>
<formControlPr xmlns="http://schemas.microsoft.com/office/spreadsheetml/2009/9/main" objectType="Radio" checked="Checked" firstButton="1" fmlaLink="J24" lockText="1"/>
</file>

<file path=xl/ctrlProps/ctrlProp752.xml><?xml version="1.0" encoding="utf-8"?>
<formControlPr xmlns="http://schemas.microsoft.com/office/spreadsheetml/2009/9/main" objectType="Radio" lockText="1"/>
</file>

<file path=xl/ctrlProps/ctrlProp753.xml><?xml version="1.0" encoding="utf-8"?>
<formControlPr xmlns="http://schemas.microsoft.com/office/spreadsheetml/2009/9/main" objectType="GBox"/>
</file>

<file path=xl/ctrlProps/ctrlProp754.xml><?xml version="1.0" encoding="utf-8"?>
<formControlPr xmlns="http://schemas.microsoft.com/office/spreadsheetml/2009/9/main" objectType="Radio" checked="Checked" firstButton="1" fmlaLink="D6" lockText="1"/>
</file>

<file path=xl/ctrlProps/ctrlProp755.xml><?xml version="1.0" encoding="utf-8"?>
<formControlPr xmlns="http://schemas.microsoft.com/office/spreadsheetml/2009/9/main" objectType="Radio" lockText="1"/>
</file>

<file path=xl/ctrlProps/ctrlProp756.xml><?xml version="1.0" encoding="utf-8"?>
<formControlPr xmlns="http://schemas.microsoft.com/office/spreadsheetml/2009/9/main" objectType="GBox"/>
</file>

<file path=xl/ctrlProps/ctrlProp757.xml><?xml version="1.0" encoding="utf-8"?>
<formControlPr xmlns="http://schemas.microsoft.com/office/spreadsheetml/2009/9/main" objectType="Radio" checked="Checked" firstButton="1" fmlaLink="D10" lockText="1"/>
</file>

<file path=xl/ctrlProps/ctrlProp758.xml><?xml version="1.0" encoding="utf-8"?>
<formControlPr xmlns="http://schemas.microsoft.com/office/spreadsheetml/2009/9/main" objectType="Radio" lockText="1"/>
</file>

<file path=xl/ctrlProps/ctrlProp759.xml><?xml version="1.0" encoding="utf-8"?>
<formControlPr xmlns="http://schemas.microsoft.com/office/spreadsheetml/2009/9/main" objectType="GBox"/>
</file>

<file path=xl/ctrlProps/ctrlProp76.xml><?xml version="1.0" encoding="utf-8"?>
<formControlPr xmlns="http://schemas.microsoft.com/office/spreadsheetml/2009/9/main" objectType="Radio" firstButton="1" fmlaLink="I28" lockText="1"/>
</file>

<file path=xl/ctrlProps/ctrlProp760.xml><?xml version="1.0" encoding="utf-8"?>
<formControlPr xmlns="http://schemas.microsoft.com/office/spreadsheetml/2009/9/main" objectType="Radio" checked="Checked" firstButton="1" fmlaLink="D13" lockText="1"/>
</file>

<file path=xl/ctrlProps/ctrlProp761.xml><?xml version="1.0" encoding="utf-8"?>
<formControlPr xmlns="http://schemas.microsoft.com/office/spreadsheetml/2009/9/main" objectType="Radio" lockText="1"/>
</file>

<file path=xl/ctrlProps/ctrlProp762.xml><?xml version="1.0" encoding="utf-8"?>
<formControlPr xmlns="http://schemas.microsoft.com/office/spreadsheetml/2009/9/main" objectType="GBox"/>
</file>

<file path=xl/ctrlProps/ctrlProp763.xml><?xml version="1.0" encoding="utf-8"?>
<formControlPr xmlns="http://schemas.microsoft.com/office/spreadsheetml/2009/9/main" objectType="Radio" checked="Checked" firstButton="1" fmlaLink="E5" lockText="1"/>
</file>

<file path=xl/ctrlProps/ctrlProp764.xml><?xml version="1.0" encoding="utf-8"?>
<formControlPr xmlns="http://schemas.microsoft.com/office/spreadsheetml/2009/9/main" objectType="Radio" lockText="1"/>
</file>

<file path=xl/ctrlProps/ctrlProp765.xml><?xml version="1.0" encoding="utf-8"?>
<formControlPr xmlns="http://schemas.microsoft.com/office/spreadsheetml/2009/9/main" objectType="GBox"/>
</file>

<file path=xl/ctrlProps/ctrlProp766.xml><?xml version="1.0" encoding="utf-8"?>
<formControlPr xmlns="http://schemas.microsoft.com/office/spreadsheetml/2009/9/main" objectType="Radio" checked="Checked" firstButton="1" fmlaLink="F5" lockText="1"/>
</file>

<file path=xl/ctrlProps/ctrlProp767.xml><?xml version="1.0" encoding="utf-8"?>
<formControlPr xmlns="http://schemas.microsoft.com/office/spreadsheetml/2009/9/main" objectType="Radio" lockText="1"/>
</file>

<file path=xl/ctrlProps/ctrlProp768.xml><?xml version="1.0" encoding="utf-8"?>
<formControlPr xmlns="http://schemas.microsoft.com/office/spreadsheetml/2009/9/main" objectType="GBox"/>
</file>

<file path=xl/ctrlProps/ctrlProp769.xml><?xml version="1.0" encoding="utf-8"?>
<formControlPr xmlns="http://schemas.microsoft.com/office/spreadsheetml/2009/9/main" objectType="Radio" checked="Checked" firstButton="1" fmlaLink="G5" lockText="1"/>
</file>

<file path=xl/ctrlProps/ctrlProp77.xml><?xml version="1.0" encoding="utf-8"?>
<formControlPr xmlns="http://schemas.microsoft.com/office/spreadsheetml/2009/9/main" objectType="Radio" checked="Checked" lockText="1"/>
</file>

<file path=xl/ctrlProps/ctrlProp770.xml><?xml version="1.0" encoding="utf-8"?>
<formControlPr xmlns="http://schemas.microsoft.com/office/spreadsheetml/2009/9/main" objectType="Radio" lockText="1"/>
</file>

<file path=xl/ctrlProps/ctrlProp771.xml><?xml version="1.0" encoding="utf-8"?>
<formControlPr xmlns="http://schemas.microsoft.com/office/spreadsheetml/2009/9/main" objectType="GBox"/>
</file>

<file path=xl/ctrlProps/ctrlProp772.xml><?xml version="1.0" encoding="utf-8"?>
<formControlPr xmlns="http://schemas.microsoft.com/office/spreadsheetml/2009/9/main" objectType="Radio" checked="Checked" firstButton="1" fmlaLink="D5" lockText="1"/>
</file>

<file path=xl/ctrlProps/ctrlProp773.xml><?xml version="1.0" encoding="utf-8"?>
<formControlPr xmlns="http://schemas.microsoft.com/office/spreadsheetml/2009/9/main" objectType="Radio" lockText="1"/>
</file>

<file path=xl/ctrlProps/ctrlProp774.xml><?xml version="1.0" encoding="utf-8"?>
<formControlPr xmlns="http://schemas.microsoft.com/office/spreadsheetml/2009/9/main" objectType="GBox"/>
</file>

<file path=xl/ctrlProps/ctrlProp775.xml><?xml version="1.0" encoding="utf-8"?>
<formControlPr xmlns="http://schemas.microsoft.com/office/spreadsheetml/2009/9/main" objectType="Radio" checked="Checked" firstButton="1" fmlaLink="D7" lockText="1"/>
</file>

<file path=xl/ctrlProps/ctrlProp776.xml><?xml version="1.0" encoding="utf-8"?>
<formControlPr xmlns="http://schemas.microsoft.com/office/spreadsheetml/2009/9/main" objectType="Radio" lockText="1"/>
</file>

<file path=xl/ctrlProps/ctrlProp777.xml><?xml version="1.0" encoding="utf-8"?>
<formControlPr xmlns="http://schemas.microsoft.com/office/spreadsheetml/2009/9/main" objectType="GBox"/>
</file>

<file path=xl/ctrlProps/ctrlProp778.xml><?xml version="1.0" encoding="utf-8"?>
<formControlPr xmlns="http://schemas.microsoft.com/office/spreadsheetml/2009/9/main" objectType="Radio" checked="Checked" firstButton="1" fmlaLink="D8" lockText="1"/>
</file>

<file path=xl/ctrlProps/ctrlProp779.xml><?xml version="1.0" encoding="utf-8"?>
<formControlPr xmlns="http://schemas.microsoft.com/office/spreadsheetml/2009/9/main" objectType="Radio" lockText="1"/>
</file>

<file path=xl/ctrlProps/ctrlProp78.xml><?xml version="1.0" encoding="utf-8"?>
<formControlPr xmlns="http://schemas.microsoft.com/office/spreadsheetml/2009/9/main" objectType="GBox"/>
</file>

<file path=xl/ctrlProps/ctrlProp780.xml><?xml version="1.0" encoding="utf-8"?>
<formControlPr xmlns="http://schemas.microsoft.com/office/spreadsheetml/2009/9/main" objectType="GBox"/>
</file>

<file path=xl/ctrlProps/ctrlProp781.xml><?xml version="1.0" encoding="utf-8"?>
<formControlPr xmlns="http://schemas.microsoft.com/office/spreadsheetml/2009/9/main" objectType="Radio" checked="Checked" firstButton="1" fmlaLink="D9" lockText="1"/>
</file>

<file path=xl/ctrlProps/ctrlProp782.xml><?xml version="1.0" encoding="utf-8"?>
<formControlPr xmlns="http://schemas.microsoft.com/office/spreadsheetml/2009/9/main" objectType="Radio" lockText="1"/>
</file>

<file path=xl/ctrlProps/ctrlProp783.xml><?xml version="1.0" encoding="utf-8"?>
<formControlPr xmlns="http://schemas.microsoft.com/office/spreadsheetml/2009/9/main" objectType="GBox"/>
</file>

<file path=xl/ctrlProps/ctrlProp784.xml><?xml version="1.0" encoding="utf-8"?>
<formControlPr xmlns="http://schemas.microsoft.com/office/spreadsheetml/2009/9/main" objectType="Radio" checked="Checked" firstButton="1" fmlaLink="D11" lockText="1"/>
</file>

<file path=xl/ctrlProps/ctrlProp785.xml><?xml version="1.0" encoding="utf-8"?>
<formControlPr xmlns="http://schemas.microsoft.com/office/spreadsheetml/2009/9/main" objectType="Radio" lockText="1"/>
</file>

<file path=xl/ctrlProps/ctrlProp786.xml><?xml version="1.0" encoding="utf-8"?>
<formControlPr xmlns="http://schemas.microsoft.com/office/spreadsheetml/2009/9/main" objectType="GBox"/>
</file>

<file path=xl/ctrlProps/ctrlProp787.xml><?xml version="1.0" encoding="utf-8"?>
<formControlPr xmlns="http://schemas.microsoft.com/office/spreadsheetml/2009/9/main" objectType="Radio" checked="Checked" firstButton="1" fmlaLink="D12" lockText="1"/>
</file>

<file path=xl/ctrlProps/ctrlProp788.xml><?xml version="1.0" encoding="utf-8"?>
<formControlPr xmlns="http://schemas.microsoft.com/office/spreadsheetml/2009/9/main" objectType="Radio" lockText="1"/>
</file>

<file path=xl/ctrlProps/ctrlProp789.xml><?xml version="1.0" encoding="utf-8"?>
<formControlPr xmlns="http://schemas.microsoft.com/office/spreadsheetml/2009/9/main" objectType="GBox"/>
</file>

<file path=xl/ctrlProps/ctrlProp79.xml><?xml version="1.0" encoding="utf-8"?>
<formControlPr xmlns="http://schemas.microsoft.com/office/spreadsheetml/2009/9/main" objectType="Radio" firstButton="1" fmlaLink="I36" lockText="1"/>
</file>

<file path=xl/ctrlProps/ctrlProp790.xml><?xml version="1.0" encoding="utf-8"?>
<formControlPr xmlns="http://schemas.microsoft.com/office/spreadsheetml/2009/9/main" objectType="Radio" checked="Checked" firstButton="1" fmlaLink="D14" lockText="1"/>
</file>

<file path=xl/ctrlProps/ctrlProp791.xml><?xml version="1.0" encoding="utf-8"?>
<formControlPr xmlns="http://schemas.microsoft.com/office/spreadsheetml/2009/9/main" objectType="Radio" lockText="1"/>
</file>

<file path=xl/ctrlProps/ctrlProp792.xml><?xml version="1.0" encoding="utf-8"?>
<formControlPr xmlns="http://schemas.microsoft.com/office/spreadsheetml/2009/9/main" objectType="GBox"/>
</file>

<file path=xl/ctrlProps/ctrlProp793.xml><?xml version="1.0" encoding="utf-8"?>
<formControlPr xmlns="http://schemas.microsoft.com/office/spreadsheetml/2009/9/main" objectType="Radio" checked="Checked" firstButton="1" fmlaLink="D15" lockText="1"/>
</file>

<file path=xl/ctrlProps/ctrlProp794.xml><?xml version="1.0" encoding="utf-8"?>
<formControlPr xmlns="http://schemas.microsoft.com/office/spreadsheetml/2009/9/main" objectType="Radio" lockText="1"/>
</file>

<file path=xl/ctrlProps/ctrlProp795.xml><?xml version="1.0" encoding="utf-8"?>
<formControlPr xmlns="http://schemas.microsoft.com/office/spreadsheetml/2009/9/main" objectType="GBox"/>
</file>

<file path=xl/ctrlProps/ctrlProp796.xml><?xml version="1.0" encoding="utf-8"?>
<formControlPr xmlns="http://schemas.microsoft.com/office/spreadsheetml/2009/9/main" objectType="Radio" checked="Checked" firstButton="1" fmlaLink="D16" lockText="1"/>
</file>

<file path=xl/ctrlProps/ctrlProp797.xml><?xml version="1.0" encoding="utf-8"?>
<formControlPr xmlns="http://schemas.microsoft.com/office/spreadsheetml/2009/9/main" objectType="Radio" lockText="1"/>
</file>

<file path=xl/ctrlProps/ctrlProp798.xml><?xml version="1.0" encoding="utf-8"?>
<formControlPr xmlns="http://schemas.microsoft.com/office/spreadsheetml/2009/9/main" objectType="GBox"/>
</file>

<file path=xl/ctrlProps/ctrlProp799.xml><?xml version="1.0" encoding="utf-8"?>
<formControlPr xmlns="http://schemas.microsoft.com/office/spreadsheetml/2009/9/main" objectType="Radio" checked="Checked" firstButton="1" fmlaLink="D17" lockText="1"/>
</file>

<file path=xl/ctrlProps/ctrlProp8.xml><?xml version="1.0" encoding="utf-8"?>
<formControlPr xmlns="http://schemas.microsoft.com/office/spreadsheetml/2009/9/main" objectType="Drop" dropStyle="combo" dx="15" fmlaLink="$K7" fmlaRange="地区リスト3" sel="1" val="0"/>
</file>

<file path=xl/ctrlProps/ctrlProp80.xml><?xml version="1.0" encoding="utf-8"?>
<formControlPr xmlns="http://schemas.microsoft.com/office/spreadsheetml/2009/9/main" objectType="Radio" checked="Checked" lockText="1"/>
</file>

<file path=xl/ctrlProps/ctrlProp800.xml><?xml version="1.0" encoding="utf-8"?>
<formControlPr xmlns="http://schemas.microsoft.com/office/spreadsheetml/2009/9/main" objectType="Radio" lockText="1"/>
</file>

<file path=xl/ctrlProps/ctrlProp801.xml><?xml version="1.0" encoding="utf-8"?>
<formControlPr xmlns="http://schemas.microsoft.com/office/spreadsheetml/2009/9/main" objectType="GBox"/>
</file>

<file path=xl/ctrlProps/ctrlProp802.xml><?xml version="1.0" encoding="utf-8"?>
<formControlPr xmlns="http://schemas.microsoft.com/office/spreadsheetml/2009/9/main" objectType="Radio" checked="Checked" firstButton="1" fmlaLink="D18" lockText="1"/>
</file>

<file path=xl/ctrlProps/ctrlProp803.xml><?xml version="1.0" encoding="utf-8"?>
<formControlPr xmlns="http://schemas.microsoft.com/office/spreadsheetml/2009/9/main" objectType="Radio" lockText="1"/>
</file>

<file path=xl/ctrlProps/ctrlProp804.xml><?xml version="1.0" encoding="utf-8"?>
<formControlPr xmlns="http://schemas.microsoft.com/office/spreadsheetml/2009/9/main" objectType="GBox"/>
</file>

<file path=xl/ctrlProps/ctrlProp805.xml><?xml version="1.0" encoding="utf-8"?>
<formControlPr xmlns="http://schemas.microsoft.com/office/spreadsheetml/2009/9/main" objectType="Radio" checked="Checked" firstButton="1" fmlaLink="D19" lockText="1"/>
</file>

<file path=xl/ctrlProps/ctrlProp806.xml><?xml version="1.0" encoding="utf-8"?>
<formControlPr xmlns="http://schemas.microsoft.com/office/spreadsheetml/2009/9/main" objectType="Radio" lockText="1"/>
</file>

<file path=xl/ctrlProps/ctrlProp807.xml><?xml version="1.0" encoding="utf-8"?>
<formControlPr xmlns="http://schemas.microsoft.com/office/spreadsheetml/2009/9/main" objectType="GBox"/>
</file>

<file path=xl/ctrlProps/ctrlProp808.xml><?xml version="1.0" encoding="utf-8"?>
<formControlPr xmlns="http://schemas.microsoft.com/office/spreadsheetml/2009/9/main" objectType="Radio" checked="Checked" firstButton="1" fmlaLink="D20" lockText="1"/>
</file>

<file path=xl/ctrlProps/ctrlProp809.xml><?xml version="1.0" encoding="utf-8"?>
<formControlPr xmlns="http://schemas.microsoft.com/office/spreadsheetml/2009/9/main" objectType="Radio" lockText="1"/>
</file>

<file path=xl/ctrlProps/ctrlProp81.xml><?xml version="1.0" encoding="utf-8"?>
<formControlPr xmlns="http://schemas.microsoft.com/office/spreadsheetml/2009/9/main" objectType="GBox"/>
</file>

<file path=xl/ctrlProps/ctrlProp810.xml><?xml version="1.0" encoding="utf-8"?>
<formControlPr xmlns="http://schemas.microsoft.com/office/spreadsheetml/2009/9/main" objectType="GBox"/>
</file>

<file path=xl/ctrlProps/ctrlProp811.xml><?xml version="1.0" encoding="utf-8"?>
<formControlPr xmlns="http://schemas.microsoft.com/office/spreadsheetml/2009/9/main" objectType="Radio" checked="Checked" firstButton="1" fmlaLink="D21" lockText="1"/>
</file>

<file path=xl/ctrlProps/ctrlProp812.xml><?xml version="1.0" encoding="utf-8"?>
<formControlPr xmlns="http://schemas.microsoft.com/office/spreadsheetml/2009/9/main" objectType="Radio" lockText="1"/>
</file>

<file path=xl/ctrlProps/ctrlProp813.xml><?xml version="1.0" encoding="utf-8"?>
<formControlPr xmlns="http://schemas.microsoft.com/office/spreadsheetml/2009/9/main" objectType="GBox"/>
</file>

<file path=xl/ctrlProps/ctrlProp814.xml><?xml version="1.0" encoding="utf-8"?>
<formControlPr xmlns="http://schemas.microsoft.com/office/spreadsheetml/2009/9/main" objectType="Radio" checked="Checked" firstButton="1" fmlaLink="D22" lockText="1"/>
</file>

<file path=xl/ctrlProps/ctrlProp815.xml><?xml version="1.0" encoding="utf-8"?>
<formControlPr xmlns="http://schemas.microsoft.com/office/spreadsheetml/2009/9/main" objectType="Radio" lockText="1"/>
</file>

<file path=xl/ctrlProps/ctrlProp816.xml><?xml version="1.0" encoding="utf-8"?>
<formControlPr xmlns="http://schemas.microsoft.com/office/spreadsheetml/2009/9/main" objectType="GBox"/>
</file>

<file path=xl/ctrlProps/ctrlProp817.xml><?xml version="1.0" encoding="utf-8"?>
<formControlPr xmlns="http://schemas.microsoft.com/office/spreadsheetml/2009/9/main" objectType="Radio" checked="Checked" firstButton="1" fmlaLink="D23" lockText="1"/>
</file>

<file path=xl/ctrlProps/ctrlProp818.xml><?xml version="1.0" encoding="utf-8"?>
<formControlPr xmlns="http://schemas.microsoft.com/office/spreadsheetml/2009/9/main" objectType="Radio" lockText="1"/>
</file>

<file path=xl/ctrlProps/ctrlProp819.xml><?xml version="1.0" encoding="utf-8"?>
<formControlPr xmlns="http://schemas.microsoft.com/office/spreadsheetml/2009/9/main" objectType="GBox"/>
</file>

<file path=xl/ctrlProps/ctrlProp82.xml><?xml version="1.0" encoding="utf-8"?>
<formControlPr xmlns="http://schemas.microsoft.com/office/spreadsheetml/2009/9/main" objectType="Radio" firstButton="1" fmlaLink="I37" lockText="1"/>
</file>

<file path=xl/ctrlProps/ctrlProp820.xml><?xml version="1.0" encoding="utf-8"?>
<formControlPr xmlns="http://schemas.microsoft.com/office/spreadsheetml/2009/9/main" objectType="Radio" checked="Checked" firstButton="1" fmlaLink="D24" lockText="1"/>
</file>

<file path=xl/ctrlProps/ctrlProp821.xml><?xml version="1.0" encoding="utf-8"?>
<formControlPr xmlns="http://schemas.microsoft.com/office/spreadsheetml/2009/9/main" objectType="Radio" lockText="1"/>
</file>

<file path=xl/ctrlProps/ctrlProp822.xml><?xml version="1.0" encoding="utf-8"?>
<formControlPr xmlns="http://schemas.microsoft.com/office/spreadsheetml/2009/9/main" objectType="GBox"/>
</file>

<file path=xl/ctrlProps/ctrlProp823.xml><?xml version="1.0" encoding="utf-8"?>
<formControlPr xmlns="http://schemas.microsoft.com/office/spreadsheetml/2009/9/main" objectType="CheckBox" checked="Checked" fmlaLink="$C$7" lockText="1"/>
</file>

<file path=xl/ctrlProps/ctrlProp824.xml><?xml version="1.0" encoding="utf-8"?>
<formControlPr xmlns="http://schemas.microsoft.com/office/spreadsheetml/2009/9/main" objectType="CheckBox" checked="Checked" fmlaLink="$C$8" lockText="1"/>
</file>

<file path=xl/ctrlProps/ctrlProp825.xml><?xml version="1.0" encoding="utf-8"?>
<formControlPr xmlns="http://schemas.microsoft.com/office/spreadsheetml/2009/9/main" objectType="CheckBox" checked="Checked" fmlaLink="$C$9" lockText="1"/>
</file>

<file path=xl/ctrlProps/ctrlProp826.xml><?xml version="1.0" encoding="utf-8"?>
<formControlPr xmlns="http://schemas.microsoft.com/office/spreadsheetml/2009/9/main" objectType="CheckBox" checked="Checked" fmlaLink="$C$10" lockText="1"/>
</file>

<file path=xl/ctrlProps/ctrlProp827.xml><?xml version="1.0" encoding="utf-8"?>
<formControlPr xmlns="http://schemas.microsoft.com/office/spreadsheetml/2009/9/main" objectType="CheckBox" checked="Checked" fmlaLink="$C$11" lockText="1"/>
</file>

<file path=xl/ctrlProps/ctrlProp828.xml><?xml version="1.0" encoding="utf-8"?>
<formControlPr xmlns="http://schemas.microsoft.com/office/spreadsheetml/2009/9/main" objectType="CheckBox" checked="Checked" fmlaLink="$C$12" lockText="1"/>
</file>

<file path=xl/ctrlProps/ctrlProp829.xml><?xml version="1.0" encoding="utf-8"?>
<formControlPr xmlns="http://schemas.microsoft.com/office/spreadsheetml/2009/9/main" objectType="CheckBox" checked="Checked" fmlaLink="$C$13" lockText="1"/>
</file>

<file path=xl/ctrlProps/ctrlProp83.xml><?xml version="1.0" encoding="utf-8"?>
<formControlPr xmlns="http://schemas.microsoft.com/office/spreadsheetml/2009/9/main" objectType="Radio" checked="Checked" lockText="1"/>
</file>

<file path=xl/ctrlProps/ctrlProp830.xml><?xml version="1.0" encoding="utf-8"?>
<formControlPr xmlns="http://schemas.microsoft.com/office/spreadsheetml/2009/9/main" objectType="CheckBox" checked="Checked" fmlaLink="$C$14" lockText="1"/>
</file>

<file path=xl/ctrlProps/ctrlProp831.xml><?xml version="1.0" encoding="utf-8"?>
<formControlPr xmlns="http://schemas.microsoft.com/office/spreadsheetml/2009/9/main" objectType="CheckBox" checked="Checked" fmlaLink="$C$15" lockText="1"/>
</file>

<file path=xl/ctrlProps/ctrlProp832.xml><?xml version="1.0" encoding="utf-8"?>
<formControlPr xmlns="http://schemas.microsoft.com/office/spreadsheetml/2009/9/main" objectType="CheckBox" checked="Checked" fmlaLink="$C$16" lockText="1"/>
</file>

<file path=xl/ctrlProps/ctrlProp833.xml><?xml version="1.0" encoding="utf-8"?>
<formControlPr xmlns="http://schemas.microsoft.com/office/spreadsheetml/2009/9/main" objectType="CheckBox" checked="Checked" fmlaLink="$C$17" lockText="1"/>
</file>

<file path=xl/ctrlProps/ctrlProp834.xml><?xml version="1.0" encoding="utf-8"?>
<formControlPr xmlns="http://schemas.microsoft.com/office/spreadsheetml/2009/9/main" objectType="CheckBox" checked="Checked" fmlaLink="$C$18" lockText="1"/>
</file>

<file path=xl/ctrlProps/ctrlProp835.xml><?xml version="1.0" encoding="utf-8"?>
<formControlPr xmlns="http://schemas.microsoft.com/office/spreadsheetml/2009/9/main" objectType="CheckBox" checked="Checked" fmlaLink="$C$19" lockText="1"/>
</file>

<file path=xl/ctrlProps/ctrlProp836.xml><?xml version="1.0" encoding="utf-8"?>
<formControlPr xmlns="http://schemas.microsoft.com/office/spreadsheetml/2009/9/main" objectType="CheckBox" checked="Checked" fmlaLink="$C$20" lockText="1"/>
</file>

<file path=xl/ctrlProps/ctrlProp837.xml><?xml version="1.0" encoding="utf-8"?>
<formControlPr xmlns="http://schemas.microsoft.com/office/spreadsheetml/2009/9/main" objectType="CheckBox" checked="Checked" fmlaLink="$C$21" lockText="1"/>
</file>

<file path=xl/ctrlProps/ctrlProp838.xml><?xml version="1.0" encoding="utf-8"?>
<formControlPr xmlns="http://schemas.microsoft.com/office/spreadsheetml/2009/9/main" objectType="CheckBox" checked="Checked" fmlaLink="$D$7" lockText="1"/>
</file>

<file path=xl/ctrlProps/ctrlProp839.xml><?xml version="1.0" encoding="utf-8"?>
<formControlPr xmlns="http://schemas.microsoft.com/office/spreadsheetml/2009/9/main" objectType="CheckBox" checked="Checked" fmlaLink="$D$8" lockText="1"/>
</file>

<file path=xl/ctrlProps/ctrlProp84.xml><?xml version="1.0" encoding="utf-8"?>
<formControlPr xmlns="http://schemas.microsoft.com/office/spreadsheetml/2009/9/main" objectType="GBox"/>
</file>

<file path=xl/ctrlProps/ctrlProp840.xml><?xml version="1.0" encoding="utf-8"?>
<formControlPr xmlns="http://schemas.microsoft.com/office/spreadsheetml/2009/9/main" objectType="CheckBox" checked="Checked" fmlaLink="$D$9" lockText="1"/>
</file>

<file path=xl/ctrlProps/ctrlProp841.xml><?xml version="1.0" encoding="utf-8"?>
<formControlPr xmlns="http://schemas.microsoft.com/office/spreadsheetml/2009/9/main" objectType="CheckBox" checked="Checked" fmlaLink="$D$10" lockText="1"/>
</file>

<file path=xl/ctrlProps/ctrlProp842.xml><?xml version="1.0" encoding="utf-8"?>
<formControlPr xmlns="http://schemas.microsoft.com/office/spreadsheetml/2009/9/main" objectType="CheckBox" checked="Checked" fmlaLink="$D$11" lockText="1"/>
</file>

<file path=xl/ctrlProps/ctrlProp843.xml><?xml version="1.0" encoding="utf-8"?>
<formControlPr xmlns="http://schemas.microsoft.com/office/spreadsheetml/2009/9/main" objectType="CheckBox" checked="Checked" fmlaLink="$D$12" lockText="1"/>
</file>

<file path=xl/ctrlProps/ctrlProp844.xml><?xml version="1.0" encoding="utf-8"?>
<formControlPr xmlns="http://schemas.microsoft.com/office/spreadsheetml/2009/9/main" objectType="CheckBox" checked="Checked" fmlaLink="$D$13" lockText="1"/>
</file>

<file path=xl/ctrlProps/ctrlProp845.xml><?xml version="1.0" encoding="utf-8"?>
<formControlPr xmlns="http://schemas.microsoft.com/office/spreadsheetml/2009/9/main" objectType="CheckBox" checked="Checked" fmlaLink="$D$14" lockText="1"/>
</file>

<file path=xl/ctrlProps/ctrlProp846.xml><?xml version="1.0" encoding="utf-8"?>
<formControlPr xmlns="http://schemas.microsoft.com/office/spreadsheetml/2009/9/main" objectType="CheckBox" checked="Checked" fmlaLink="$D$15" lockText="1"/>
</file>

<file path=xl/ctrlProps/ctrlProp847.xml><?xml version="1.0" encoding="utf-8"?>
<formControlPr xmlns="http://schemas.microsoft.com/office/spreadsheetml/2009/9/main" objectType="CheckBox" checked="Checked" fmlaLink="$D$16" lockText="1"/>
</file>

<file path=xl/ctrlProps/ctrlProp848.xml><?xml version="1.0" encoding="utf-8"?>
<formControlPr xmlns="http://schemas.microsoft.com/office/spreadsheetml/2009/9/main" objectType="CheckBox" checked="Checked" fmlaLink="$D$17" lockText="1"/>
</file>

<file path=xl/ctrlProps/ctrlProp849.xml><?xml version="1.0" encoding="utf-8"?>
<formControlPr xmlns="http://schemas.microsoft.com/office/spreadsheetml/2009/9/main" objectType="CheckBox" checked="Checked" fmlaLink="$D$18" lockText="1"/>
</file>

<file path=xl/ctrlProps/ctrlProp85.xml><?xml version="1.0" encoding="utf-8"?>
<formControlPr xmlns="http://schemas.microsoft.com/office/spreadsheetml/2009/9/main" objectType="Radio" firstButton="1" fmlaLink="I38" lockText="1"/>
</file>

<file path=xl/ctrlProps/ctrlProp850.xml><?xml version="1.0" encoding="utf-8"?>
<formControlPr xmlns="http://schemas.microsoft.com/office/spreadsheetml/2009/9/main" objectType="CheckBox" checked="Checked" fmlaLink="$D$19" lockText="1"/>
</file>

<file path=xl/ctrlProps/ctrlProp851.xml><?xml version="1.0" encoding="utf-8"?>
<formControlPr xmlns="http://schemas.microsoft.com/office/spreadsheetml/2009/9/main" objectType="CheckBox" checked="Checked" fmlaLink="$D$20" lockText="1"/>
</file>

<file path=xl/ctrlProps/ctrlProp852.xml><?xml version="1.0" encoding="utf-8"?>
<formControlPr xmlns="http://schemas.microsoft.com/office/spreadsheetml/2009/9/main" objectType="CheckBox" checked="Checked" fmlaLink="$D$21" lockText="1"/>
</file>

<file path=xl/ctrlProps/ctrlProp853.xml><?xml version="1.0" encoding="utf-8"?>
<formControlPr xmlns="http://schemas.microsoft.com/office/spreadsheetml/2009/9/main" objectType="CheckBox" checked="Checked" fmlaLink="$E$7" lockText="1"/>
</file>

<file path=xl/ctrlProps/ctrlProp854.xml><?xml version="1.0" encoding="utf-8"?>
<formControlPr xmlns="http://schemas.microsoft.com/office/spreadsheetml/2009/9/main" objectType="CheckBox" checked="Checked" fmlaLink="$E$8" lockText="1"/>
</file>

<file path=xl/ctrlProps/ctrlProp855.xml><?xml version="1.0" encoding="utf-8"?>
<formControlPr xmlns="http://schemas.microsoft.com/office/spreadsheetml/2009/9/main" objectType="CheckBox" checked="Checked" fmlaLink="$E$9" lockText="1"/>
</file>

<file path=xl/ctrlProps/ctrlProp856.xml><?xml version="1.0" encoding="utf-8"?>
<formControlPr xmlns="http://schemas.microsoft.com/office/spreadsheetml/2009/9/main" objectType="CheckBox" checked="Checked" fmlaLink="$E$10" lockText="1"/>
</file>

<file path=xl/ctrlProps/ctrlProp857.xml><?xml version="1.0" encoding="utf-8"?>
<formControlPr xmlns="http://schemas.microsoft.com/office/spreadsheetml/2009/9/main" objectType="CheckBox" checked="Checked" fmlaLink="$E$11" lockText="1"/>
</file>

<file path=xl/ctrlProps/ctrlProp858.xml><?xml version="1.0" encoding="utf-8"?>
<formControlPr xmlns="http://schemas.microsoft.com/office/spreadsheetml/2009/9/main" objectType="CheckBox" checked="Checked" fmlaLink="$E$12" lockText="1"/>
</file>

<file path=xl/ctrlProps/ctrlProp859.xml><?xml version="1.0" encoding="utf-8"?>
<formControlPr xmlns="http://schemas.microsoft.com/office/spreadsheetml/2009/9/main" objectType="CheckBox" checked="Checked" fmlaLink="$E$13" lockText="1"/>
</file>

<file path=xl/ctrlProps/ctrlProp86.xml><?xml version="1.0" encoding="utf-8"?>
<formControlPr xmlns="http://schemas.microsoft.com/office/spreadsheetml/2009/9/main" objectType="Radio" checked="Checked" lockText="1"/>
</file>

<file path=xl/ctrlProps/ctrlProp860.xml><?xml version="1.0" encoding="utf-8"?>
<formControlPr xmlns="http://schemas.microsoft.com/office/spreadsheetml/2009/9/main" objectType="CheckBox" checked="Checked" fmlaLink="$E$14" lockText="1"/>
</file>

<file path=xl/ctrlProps/ctrlProp861.xml><?xml version="1.0" encoding="utf-8"?>
<formControlPr xmlns="http://schemas.microsoft.com/office/spreadsheetml/2009/9/main" objectType="CheckBox" checked="Checked" fmlaLink="$E$15" lockText="1"/>
</file>

<file path=xl/ctrlProps/ctrlProp862.xml><?xml version="1.0" encoding="utf-8"?>
<formControlPr xmlns="http://schemas.microsoft.com/office/spreadsheetml/2009/9/main" objectType="CheckBox" checked="Checked" fmlaLink="$E$16" lockText="1"/>
</file>

<file path=xl/ctrlProps/ctrlProp863.xml><?xml version="1.0" encoding="utf-8"?>
<formControlPr xmlns="http://schemas.microsoft.com/office/spreadsheetml/2009/9/main" objectType="CheckBox" checked="Checked" fmlaLink="$E$17" lockText="1"/>
</file>

<file path=xl/ctrlProps/ctrlProp864.xml><?xml version="1.0" encoding="utf-8"?>
<formControlPr xmlns="http://schemas.microsoft.com/office/spreadsheetml/2009/9/main" objectType="CheckBox" checked="Checked" fmlaLink="$E$18" lockText="1"/>
</file>

<file path=xl/ctrlProps/ctrlProp865.xml><?xml version="1.0" encoding="utf-8"?>
<formControlPr xmlns="http://schemas.microsoft.com/office/spreadsheetml/2009/9/main" objectType="CheckBox" checked="Checked" fmlaLink="$E$19" lockText="1"/>
</file>

<file path=xl/ctrlProps/ctrlProp866.xml><?xml version="1.0" encoding="utf-8"?>
<formControlPr xmlns="http://schemas.microsoft.com/office/spreadsheetml/2009/9/main" objectType="CheckBox" checked="Checked" fmlaLink="$E$20" lockText="1"/>
</file>

<file path=xl/ctrlProps/ctrlProp867.xml><?xml version="1.0" encoding="utf-8"?>
<formControlPr xmlns="http://schemas.microsoft.com/office/spreadsheetml/2009/9/main" objectType="CheckBox" checked="Checked" fmlaLink="$E$21" lockText="1"/>
</file>

<file path=xl/ctrlProps/ctrlProp868.xml><?xml version="1.0" encoding="utf-8"?>
<formControlPr xmlns="http://schemas.microsoft.com/office/spreadsheetml/2009/9/main" objectType="CheckBox" checked="Checked" fmlaLink="$F$7" lockText="1"/>
</file>

<file path=xl/ctrlProps/ctrlProp869.xml><?xml version="1.0" encoding="utf-8"?>
<formControlPr xmlns="http://schemas.microsoft.com/office/spreadsheetml/2009/9/main" objectType="CheckBox" checked="Checked" fmlaLink="$F$8" lockText="1"/>
</file>

<file path=xl/ctrlProps/ctrlProp87.xml><?xml version="1.0" encoding="utf-8"?>
<formControlPr xmlns="http://schemas.microsoft.com/office/spreadsheetml/2009/9/main" objectType="GBox"/>
</file>

<file path=xl/ctrlProps/ctrlProp870.xml><?xml version="1.0" encoding="utf-8"?>
<formControlPr xmlns="http://schemas.microsoft.com/office/spreadsheetml/2009/9/main" objectType="CheckBox" checked="Checked" fmlaLink="$F$9" lockText="1"/>
</file>

<file path=xl/ctrlProps/ctrlProp871.xml><?xml version="1.0" encoding="utf-8"?>
<formControlPr xmlns="http://schemas.microsoft.com/office/spreadsheetml/2009/9/main" objectType="CheckBox" checked="Checked" fmlaLink="$F$10" lockText="1"/>
</file>

<file path=xl/ctrlProps/ctrlProp872.xml><?xml version="1.0" encoding="utf-8"?>
<formControlPr xmlns="http://schemas.microsoft.com/office/spreadsheetml/2009/9/main" objectType="CheckBox" checked="Checked" fmlaLink="$F$11" lockText="1"/>
</file>

<file path=xl/ctrlProps/ctrlProp873.xml><?xml version="1.0" encoding="utf-8"?>
<formControlPr xmlns="http://schemas.microsoft.com/office/spreadsheetml/2009/9/main" objectType="CheckBox" checked="Checked" fmlaLink="$F$12" lockText="1"/>
</file>

<file path=xl/ctrlProps/ctrlProp874.xml><?xml version="1.0" encoding="utf-8"?>
<formControlPr xmlns="http://schemas.microsoft.com/office/spreadsheetml/2009/9/main" objectType="CheckBox" checked="Checked" fmlaLink="$F$13" lockText="1"/>
</file>

<file path=xl/ctrlProps/ctrlProp875.xml><?xml version="1.0" encoding="utf-8"?>
<formControlPr xmlns="http://schemas.microsoft.com/office/spreadsheetml/2009/9/main" objectType="CheckBox" checked="Checked" fmlaLink="$F$14" lockText="1"/>
</file>

<file path=xl/ctrlProps/ctrlProp876.xml><?xml version="1.0" encoding="utf-8"?>
<formControlPr xmlns="http://schemas.microsoft.com/office/spreadsheetml/2009/9/main" objectType="CheckBox" checked="Checked" fmlaLink="$F$15" lockText="1"/>
</file>

<file path=xl/ctrlProps/ctrlProp877.xml><?xml version="1.0" encoding="utf-8"?>
<formControlPr xmlns="http://schemas.microsoft.com/office/spreadsheetml/2009/9/main" objectType="CheckBox" checked="Checked" fmlaLink="$F$16" lockText="1"/>
</file>

<file path=xl/ctrlProps/ctrlProp878.xml><?xml version="1.0" encoding="utf-8"?>
<formControlPr xmlns="http://schemas.microsoft.com/office/spreadsheetml/2009/9/main" objectType="CheckBox" checked="Checked" fmlaLink="$F$17" lockText="1"/>
</file>

<file path=xl/ctrlProps/ctrlProp879.xml><?xml version="1.0" encoding="utf-8"?>
<formControlPr xmlns="http://schemas.microsoft.com/office/spreadsheetml/2009/9/main" objectType="CheckBox" checked="Checked" fmlaLink="$F$18" lockText="1"/>
</file>

<file path=xl/ctrlProps/ctrlProp88.xml><?xml version="1.0" encoding="utf-8"?>
<formControlPr xmlns="http://schemas.microsoft.com/office/spreadsheetml/2009/9/main" objectType="Radio" firstButton="1" fmlaLink="I39" lockText="1"/>
</file>

<file path=xl/ctrlProps/ctrlProp880.xml><?xml version="1.0" encoding="utf-8"?>
<formControlPr xmlns="http://schemas.microsoft.com/office/spreadsheetml/2009/9/main" objectType="CheckBox" fmlaLink="$F$19" lockText="1"/>
</file>

<file path=xl/ctrlProps/ctrlProp881.xml><?xml version="1.0" encoding="utf-8"?>
<formControlPr xmlns="http://schemas.microsoft.com/office/spreadsheetml/2009/9/main" objectType="CheckBox" checked="Checked" fmlaLink="$F$20" lockText="1"/>
</file>

<file path=xl/ctrlProps/ctrlProp882.xml><?xml version="1.0" encoding="utf-8"?>
<formControlPr xmlns="http://schemas.microsoft.com/office/spreadsheetml/2009/9/main" objectType="CheckBox" checked="Checked" fmlaLink="$F$21" lockText="1"/>
</file>

<file path=xl/ctrlProps/ctrlProp883.xml><?xml version="1.0" encoding="utf-8"?>
<formControlPr xmlns="http://schemas.microsoft.com/office/spreadsheetml/2009/9/main" objectType="CheckBox" checked="Checked" fmlaLink="$G$7" lockText="1"/>
</file>

<file path=xl/ctrlProps/ctrlProp884.xml><?xml version="1.0" encoding="utf-8"?>
<formControlPr xmlns="http://schemas.microsoft.com/office/spreadsheetml/2009/9/main" objectType="CheckBox" checked="Checked" fmlaLink="$G$8" lockText="1"/>
</file>

<file path=xl/ctrlProps/ctrlProp885.xml><?xml version="1.0" encoding="utf-8"?>
<formControlPr xmlns="http://schemas.microsoft.com/office/spreadsheetml/2009/9/main" objectType="CheckBox" checked="Checked" fmlaLink="$G$9" lockText="1"/>
</file>

<file path=xl/ctrlProps/ctrlProp886.xml><?xml version="1.0" encoding="utf-8"?>
<formControlPr xmlns="http://schemas.microsoft.com/office/spreadsheetml/2009/9/main" objectType="CheckBox" checked="Checked" fmlaLink="$G$10" lockText="1"/>
</file>

<file path=xl/ctrlProps/ctrlProp887.xml><?xml version="1.0" encoding="utf-8"?>
<formControlPr xmlns="http://schemas.microsoft.com/office/spreadsheetml/2009/9/main" objectType="CheckBox" checked="Checked" fmlaLink="$G$11" lockText="1"/>
</file>

<file path=xl/ctrlProps/ctrlProp888.xml><?xml version="1.0" encoding="utf-8"?>
<formControlPr xmlns="http://schemas.microsoft.com/office/spreadsheetml/2009/9/main" objectType="CheckBox" checked="Checked" fmlaLink="$G$12" lockText="1"/>
</file>

<file path=xl/ctrlProps/ctrlProp889.xml><?xml version="1.0" encoding="utf-8"?>
<formControlPr xmlns="http://schemas.microsoft.com/office/spreadsheetml/2009/9/main" objectType="CheckBox" checked="Checked" fmlaLink="$G$13" lockText="1"/>
</file>

<file path=xl/ctrlProps/ctrlProp89.xml><?xml version="1.0" encoding="utf-8"?>
<formControlPr xmlns="http://schemas.microsoft.com/office/spreadsheetml/2009/9/main" objectType="Radio" checked="Checked" lockText="1"/>
</file>

<file path=xl/ctrlProps/ctrlProp890.xml><?xml version="1.0" encoding="utf-8"?>
<formControlPr xmlns="http://schemas.microsoft.com/office/spreadsheetml/2009/9/main" objectType="CheckBox" checked="Checked" fmlaLink="$G$14" lockText="1"/>
</file>

<file path=xl/ctrlProps/ctrlProp891.xml><?xml version="1.0" encoding="utf-8"?>
<formControlPr xmlns="http://schemas.microsoft.com/office/spreadsheetml/2009/9/main" objectType="CheckBox" checked="Checked" fmlaLink="$G$15" lockText="1"/>
</file>

<file path=xl/ctrlProps/ctrlProp892.xml><?xml version="1.0" encoding="utf-8"?>
<formControlPr xmlns="http://schemas.microsoft.com/office/spreadsheetml/2009/9/main" objectType="CheckBox" checked="Checked" fmlaLink="$G$16" lockText="1"/>
</file>

<file path=xl/ctrlProps/ctrlProp893.xml><?xml version="1.0" encoding="utf-8"?>
<formControlPr xmlns="http://schemas.microsoft.com/office/spreadsheetml/2009/9/main" objectType="CheckBox" checked="Checked" fmlaLink="$G$17" lockText="1"/>
</file>

<file path=xl/ctrlProps/ctrlProp894.xml><?xml version="1.0" encoding="utf-8"?>
<formControlPr xmlns="http://schemas.microsoft.com/office/spreadsheetml/2009/9/main" objectType="CheckBox" checked="Checked" fmlaLink="$G$18" lockText="1"/>
</file>

<file path=xl/ctrlProps/ctrlProp895.xml><?xml version="1.0" encoding="utf-8"?>
<formControlPr xmlns="http://schemas.microsoft.com/office/spreadsheetml/2009/9/main" objectType="CheckBox" checked="Checked" fmlaLink="$G$19" lockText="1"/>
</file>

<file path=xl/ctrlProps/ctrlProp896.xml><?xml version="1.0" encoding="utf-8"?>
<formControlPr xmlns="http://schemas.microsoft.com/office/spreadsheetml/2009/9/main" objectType="CheckBox" checked="Checked" fmlaLink="$G$20" lockText="1"/>
</file>

<file path=xl/ctrlProps/ctrlProp897.xml><?xml version="1.0" encoding="utf-8"?>
<formControlPr xmlns="http://schemas.microsoft.com/office/spreadsheetml/2009/9/main" objectType="CheckBox" checked="Checked" fmlaLink="$G$21" lockText="1"/>
</file>

<file path=xl/ctrlProps/ctrlProp898.xml><?xml version="1.0" encoding="utf-8"?>
<formControlPr xmlns="http://schemas.microsoft.com/office/spreadsheetml/2009/9/main" objectType="CheckBox" checked="Checked" fmlaLink="$H$7" lockText="1"/>
</file>

<file path=xl/ctrlProps/ctrlProp899.xml><?xml version="1.0" encoding="utf-8"?>
<formControlPr xmlns="http://schemas.microsoft.com/office/spreadsheetml/2009/9/main" objectType="CheckBox" checked="Checked" fmlaLink="$H$8" lockText="1"/>
</file>

<file path=xl/ctrlProps/ctrlProp9.xml><?xml version="1.0" encoding="utf-8"?>
<formControlPr xmlns="http://schemas.microsoft.com/office/spreadsheetml/2009/9/main" objectType="Drop" dropStyle="combo" dx="15" fmlaLink="$I8" fmlaRange="地区一覧" sel="1" val="0"/>
</file>

<file path=xl/ctrlProps/ctrlProp90.xml><?xml version="1.0" encoding="utf-8"?>
<formControlPr xmlns="http://schemas.microsoft.com/office/spreadsheetml/2009/9/main" objectType="GBox"/>
</file>

<file path=xl/ctrlProps/ctrlProp900.xml><?xml version="1.0" encoding="utf-8"?>
<formControlPr xmlns="http://schemas.microsoft.com/office/spreadsheetml/2009/9/main" objectType="CheckBox" checked="Checked" fmlaLink="$H$9" lockText="1"/>
</file>

<file path=xl/ctrlProps/ctrlProp901.xml><?xml version="1.0" encoding="utf-8"?>
<formControlPr xmlns="http://schemas.microsoft.com/office/spreadsheetml/2009/9/main" objectType="CheckBox" checked="Checked" fmlaLink="$H$10" lockText="1"/>
</file>

<file path=xl/ctrlProps/ctrlProp902.xml><?xml version="1.0" encoding="utf-8"?>
<formControlPr xmlns="http://schemas.microsoft.com/office/spreadsheetml/2009/9/main" objectType="CheckBox" checked="Checked" fmlaLink="$H$11" lockText="1"/>
</file>

<file path=xl/ctrlProps/ctrlProp903.xml><?xml version="1.0" encoding="utf-8"?>
<formControlPr xmlns="http://schemas.microsoft.com/office/spreadsheetml/2009/9/main" objectType="CheckBox" checked="Checked" fmlaLink="$H$12" lockText="1"/>
</file>

<file path=xl/ctrlProps/ctrlProp904.xml><?xml version="1.0" encoding="utf-8"?>
<formControlPr xmlns="http://schemas.microsoft.com/office/spreadsheetml/2009/9/main" objectType="CheckBox" checked="Checked" fmlaLink="$H$13" lockText="1"/>
</file>

<file path=xl/ctrlProps/ctrlProp905.xml><?xml version="1.0" encoding="utf-8"?>
<formControlPr xmlns="http://schemas.microsoft.com/office/spreadsheetml/2009/9/main" objectType="CheckBox" checked="Checked" fmlaLink="$H$14" lockText="1"/>
</file>

<file path=xl/ctrlProps/ctrlProp906.xml><?xml version="1.0" encoding="utf-8"?>
<formControlPr xmlns="http://schemas.microsoft.com/office/spreadsheetml/2009/9/main" objectType="CheckBox" checked="Checked" fmlaLink="$H$15" lockText="1"/>
</file>

<file path=xl/ctrlProps/ctrlProp907.xml><?xml version="1.0" encoding="utf-8"?>
<formControlPr xmlns="http://schemas.microsoft.com/office/spreadsheetml/2009/9/main" objectType="CheckBox" checked="Checked" fmlaLink="$H$16" lockText="1"/>
</file>

<file path=xl/ctrlProps/ctrlProp908.xml><?xml version="1.0" encoding="utf-8"?>
<formControlPr xmlns="http://schemas.microsoft.com/office/spreadsheetml/2009/9/main" objectType="CheckBox" checked="Checked" fmlaLink="$H$17" lockText="1"/>
</file>

<file path=xl/ctrlProps/ctrlProp909.xml><?xml version="1.0" encoding="utf-8"?>
<formControlPr xmlns="http://schemas.microsoft.com/office/spreadsheetml/2009/9/main" objectType="CheckBox" checked="Checked" fmlaLink="$H$18" lockText="1"/>
</file>

<file path=xl/ctrlProps/ctrlProp91.xml><?xml version="1.0" encoding="utf-8"?>
<formControlPr xmlns="http://schemas.microsoft.com/office/spreadsheetml/2009/9/main" objectType="Radio" firstButton="1" fmlaLink="I40" lockText="1"/>
</file>

<file path=xl/ctrlProps/ctrlProp910.xml><?xml version="1.0" encoding="utf-8"?>
<formControlPr xmlns="http://schemas.microsoft.com/office/spreadsheetml/2009/9/main" objectType="CheckBox" checked="Checked" fmlaLink="$H$19" lockText="1"/>
</file>

<file path=xl/ctrlProps/ctrlProp911.xml><?xml version="1.0" encoding="utf-8"?>
<formControlPr xmlns="http://schemas.microsoft.com/office/spreadsheetml/2009/9/main" objectType="CheckBox" checked="Checked" fmlaLink="$H$20" lockText="1"/>
</file>

<file path=xl/ctrlProps/ctrlProp912.xml><?xml version="1.0" encoding="utf-8"?>
<formControlPr xmlns="http://schemas.microsoft.com/office/spreadsheetml/2009/9/main" objectType="CheckBox" checked="Checked" fmlaLink="$H$21" lockText="1"/>
</file>

<file path=xl/ctrlProps/ctrlProp913.xml><?xml version="1.0" encoding="utf-8"?>
<formControlPr xmlns="http://schemas.microsoft.com/office/spreadsheetml/2009/9/main" objectType="CheckBox" checked="Checked" fmlaLink="$I$7" lockText="1"/>
</file>

<file path=xl/ctrlProps/ctrlProp914.xml><?xml version="1.0" encoding="utf-8"?>
<formControlPr xmlns="http://schemas.microsoft.com/office/spreadsheetml/2009/9/main" objectType="CheckBox" checked="Checked" fmlaLink="$I$8" lockText="1"/>
</file>

<file path=xl/ctrlProps/ctrlProp915.xml><?xml version="1.0" encoding="utf-8"?>
<formControlPr xmlns="http://schemas.microsoft.com/office/spreadsheetml/2009/9/main" objectType="CheckBox" checked="Checked" fmlaLink="$I$9" lockText="1"/>
</file>

<file path=xl/ctrlProps/ctrlProp916.xml><?xml version="1.0" encoding="utf-8"?>
<formControlPr xmlns="http://schemas.microsoft.com/office/spreadsheetml/2009/9/main" objectType="CheckBox" checked="Checked" fmlaLink="$I$10" lockText="1"/>
</file>

<file path=xl/ctrlProps/ctrlProp917.xml><?xml version="1.0" encoding="utf-8"?>
<formControlPr xmlns="http://schemas.microsoft.com/office/spreadsheetml/2009/9/main" objectType="CheckBox" checked="Checked" fmlaLink="$I$11" lockText="1"/>
</file>

<file path=xl/ctrlProps/ctrlProp918.xml><?xml version="1.0" encoding="utf-8"?>
<formControlPr xmlns="http://schemas.microsoft.com/office/spreadsheetml/2009/9/main" objectType="CheckBox" checked="Checked" fmlaLink="$I$12" lockText="1"/>
</file>

<file path=xl/ctrlProps/ctrlProp919.xml><?xml version="1.0" encoding="utf-8"?>
<formControlPr xmlns="http://schemas.microsoft.com/office/spreadsheetml/2009/9/main" objectType="CheckBox" checked="Checked" fmlaLink="$I$13" lockText="1"/>
</file>

<file path=xl/ctrlProps/ctrlProp92.xml><?xml version="1.0" encoding="utf-8"?>
<formControlPr xmlns="http://schemas.microsoft.com/office/spreadsheetml/2009/9/main" objectType="Radio" checked="Checked" lockText="1"/>
</file>

<file path=xl/ctrlProps/ctrlProp920.xml><?xml version="1.0" encoding="utf-8"?>
<formControlPr xmlns="http://schemas.microsoft.com/office/spreadsheetml/2009/9/main" objectType="CheckBox" checked="Checked" fmlaLink="$I$14" lockText="1"/>
</file>

<file path=xl/ctrlProps/ctrlProp921.xml><?xml version="1.0" encoding="utf-8"?>
<formControlPr xmlns="http://schemas.microsoft.com/office/spreadsheetml/2009/9/main" objectType="CheckBox" checked="Checked" fmlaLink="$I$15" lockText="1"/>
</file>

<file path=xl/ctrlProps/ctrlProp922.xml><?xml version="1.0" encoding="utf-8"?>
<formControlPr xmlns="http://schemas.microsoft.com/office/spreadsheetml/2009/9/main" objectType="CheckBox" checked="Checked" fmlaLink="$I$16" lockText="1"/>
</file>

<file path=xl/ctrlProps/ctrlProp923.xml><?xml version="1.0" encoding="utf-8"?>
<formControlPr xmlns="http://schemas.microsoft.com/office/spreadsheetml/2009/9/main" objectType="CheckBox" checked="Checked" fmlaLink="$I$17" lockText="1"/>
</file>

<file path=xl/ctrlProps/ctrlProp924.xml><?xml version="1.0" encoding="utf-8"?>
<formControlPr xmlns="http://schemas.microsoft.com/office/spreadsheetml/2009/9/main" objectType="CheckBox" checked="Checked" fmlaLink="$I$18" lockText="1"/>
</file>

<file path=xl/ctrlProps/ctrlProp925.xml><?xml version="1.0" encoding="utf-8"?>
<formControlPr xmlns="http://schemas.microsoft.com/office/spreadsheetml/2009/9/main" objectType="CheckBox" checked="Checked" fmlaLink="$I$19" lockText="1"/>
</file>

<file path=xl/ctrlProps/ctrlProp926.xml><?xml version="1.0" encoding="utf-8"?>
<formControlPr xmlns="http://schemas.microsoft.com/office/spreadsheetml/2009/9/main" objectType="CheckBox" checked="Checked" fmlaLink="$I$20" lockText="1"/>
</file>

<file path=xl/ctrlProps/ctrlProp927.xml><?xml version="1.0" encoding="utf-8"?>
<formControlPr xmlns="http://schemas.microsoft.com/office/spreadsheetml/2009/9/main" objectType="CheckBox" checked="Checked" fmlaLink="$I$21" lockText="1"/>
</file>

<file path=xl/ctrlProps/ctrlProp928.xml><?xml version="1.0" encoding="utf-8"?>
<formControlPr xmlns="http://schemas.microsoft.com/office/spreadsheetml/2009/9/main" objectType="CheckBox" checked="Checked" fmlaLink="$J$7" lockText="1"/>
</file>

<file path=xl/ctrlProps/ctrlProp929.xml><?xml version="1.0" encoding="utf-8"?>
<formControlPr xmlns="http://schemas.microsoft.com/office/spreadsheetml/2009/9/main" objectType="CheckBox" checked="Checked" fmlaLink="$J$8" lockText="1"/>
</file>

<file path=xl/ctrlProps/ctrlProp93.xml><?xml version="1.0" encoding="utf-8"?>
<formControlPr xmlns="http://schemas.microsoft.com/office/spreadsheetml/2009/9/main" objectType="GBox"/>
</file>

<file path=xl/ctrlProps/ctrlProp930.xml><?xml version="1.0" encoding="utf-8"?>
<formControlPr xmlns="http://schemas.microsoft.com/office/spreadsheetml/2009/9/main" objectType="CheckBox" checked="Checked" fmlaLink="$J$9" lockText="1"/>
</file>

<file path=xl/ctrlProps/ctrlProp931.xml><?xml version="1.0" encoding="utf-8"?>
<formControlPr xmlns="http://schemas.microsoft.com/office/spreadsheetml/2009/9/main" objectType="CheckBox" checked="Checked" fmlaLink="$J$10" lockText="1"/>
</file>

<file path=xl/ctrlProps/ctrlProp932.xml><?xml version="1.0" encoding="utf-8"?>
<formControlPr xmlns="http://schemas.microsoft.com/office/spreadsheetml/2009/9/main" objectType="CheckBox" checked="Checked" fmlaLink="$J$11" lockText="1"/>
</file>

<file path=xl/ctrlProps/ctrlProp933.xml><?xml version="1.0" encoding="utf-8"?>
<formControlPr xmlns="http://schemas.microsoft.com/office/spreadsheetml/2009/9/main" objectType="CheckBox" checked="Checked" fmlaLink="$J$12" lockText="1"/>
</file>

<file path=xl/ctrlProps/ctrlProp934.xml><?xml version="1.0" encoding="utf-8"?>
<formControlPr xmlns="http://schemas.microsoft.com/office/spreadsheetml/2009/9/main" objectType="CheckBox" checked="Checked" fmlaLink="$J$13" lockText="1"/>
</file>

<file path=xl/ctrlProps/ctrlProp935.xml><?xml version="1.0" encoding="utf-8"?>
<formControlPr xmlns="http://schemas.microsoft.com/office/spreadsheetml/2009/9/main" objectType="CheckBox" checked="Checked" fmlaLink="$J$14" lockText="1"/>
</file>

<file path=xl/ctrlProps/ctrlProp936.xml><?xml version="1.0" encoding="utf-8"?>
<formControlPr xmlns="http://schemas.microsoft.com/office/spreadsheetml/2009/9/main" objectType="CheckBox" checked="Checked" fmlaLink="$J$15" lockText="1"/>
</file>

<file path=xl/ctrlProps/ctrlProp937.xml><?xml version="1.0" encoding="utf-8"?>
<formControlPr xmlns="http://schemas.microsoft.com/office/spreadsheetml/2009/9/main" objectType="CheckBox" checked="Checked" fmlaLink="$J$16" lockText="1"/>
</file>

<file path=xl/ctrlProps/ctrlProp938.xml><?xml version="1.0" encoding="utf-8"?>
<formControlPr xmlns="http://schemas.microsoft.com/office/spreadsheetml/2009/9/main" objectType="CheckBox" checked="Checked" fmlaLink="$J$17" lockText="1"/>
</file>

<file path=xl/ctrlProps/ctrlProp939.xml><?xml version="1.0" encoding="utf-8"?>
<formControlPr xmlns="http://schemas.microsoft.com/office/spreadsheetml/2009/9/main" objectType="CheckBox" checked="Checked" fmlaLink="$J$18" lockText="1"/>
</file>

<file path=xl/ctrlProps/ctrlProp94.xml><?xml version="1.0" encoding="utf-8"?>
<formControlPr xmlns="http://schemas.microsoft.com/office/spreadsheetml/2009/9/main" objectType="Radio" firstButton="1" fmlaLink="I42" lockText="1"/>
</file>

<file path=xl/ctrlProps/ctrlProp940.xml><?xml version="1.0" encoding="utf-8"?>
<formControlPr xmlns="http://schemas.microsoft.com/office/spreadsheetml/2009/9/main" objectType="CheckBox" checked="Checked" fmlaLink="$J$19" lockText="1"/>
</file>

<file path=xl/ctrlProps/ctrlProp941.xml><?xml version="1.0" encoding="utf-8"?>
<formControlPr xmlns="http://schemas.microsoft.com/office/spreadsheetml/2009/9/main" objectType="CheckBox" checked="Checked" fmlaLink="$J$20" lockText="1"/>
</file>

<file path=xl/ctrlProps/ctrlProp942.xml><?xml version="1.0" encoding="utf-8"?>
<formControlPr xmlns="http://schemas.microsoft.com/office/spreadsheetml/2009/9/main" objectType="CheckBox" checked="Checked" fmlaLink="$J$21" lockText="1"/>
</file>

<file path=xl/ctrlProps/ctrlProp943.xml><?xml version="1.0" encoding="utf-8"?>
<formControlPr xmlns="http://schemas.microsoft.com/office/spreadsheetml/2009/9/main" objectType="CheckBox" checked="Checked" fmlaLink="$K$7" lockText="1"/>
</file>

<file path=xl/ctrlProps/ctrlProp944.xml><?xml version="1.0" encoding="utf-8"?>
<formControlPr xmlns="http://schemas.microsoft.com/office/spreadsheetml/2009/9/main" objectType="CheckBox" checked="Checked" fmlaLink="$K$8" lockText="1"/>
</file>

<file path=xl/ctrlProps/ctrlProp945.xml><?xml version="1.0" encoding="utf-8"?>
<formControlPr xmlns="http://schemas.microsoft.com/office/spreadsheetml/2009/9/main" objectType="CheckBox" checked="Checked" fmlaLink="$K$9" lockText="1"/>
</file>

<file path=xl/ctrlProps/ctrlProp946.xml><?xml version="1.0" encoding="utf-8"?>
<formControlPr xmlns="http://schemas.microsoft.com/office/spreadsheetml/2009/9/main" objectType="CheckBox" checked="Checked" fmlaLink="$K$10" lockText="1"/>
</file>

<file path=xl/ctrlProps/ctrlProp947.xml><?xml version="1.0" encoding="utf-8"?>
<formControlPr xmlns="http://schemas.microsoft.com/office/spreadsheetml/2009/9/main" objectType="CheckBox" checked="Checked" fmlaLink="$K$11" lockText="1"/>
</file>

<file path=xl/ctrlProps/ctrlProp948.xml><?xml version="1.0" encoding="utf-8"?>
<formControlPr xmlns="http://schemas.microsoft.com/office/spreadsheetml/2009/9/main" objectType="CheckBox" checked="Checked" fmlaLink="$K$12" lockText="1"/>
</file>

<file path=xl/ctrlProps/ctrlProp949.xml><?xml version="1.0" encoding="utf-8"?>
<formControlPr xmlns="http://schemas.microsoft.com/office/spreadsheetml/2009/9/main" objectType="CheckBox" checked="Checked" fmlaLink="$K$13" lockText="1"/>
</file>

<file path=xl/ctrlProps/ctrlProp95.xml><?xml version="1.0" encoding="utf-8"?>
<formControlPr xmlns="http://schemas.microsoft.com/office/spreadsheetml/2009/9/main" objectType="Radio" checked="Checked" lockText="1"/>
</file>

<file path=xl/ctrlProps/ctrlProp950.xml><?xml version="1.0" encoding="utf-8"?>
<formControlPr xmlns="http://schemas.microsoft.com/office/spreadsheetml/2009/9/main" objectType="CheckBox" checked="Checked" fmlaLink="$K$14" lockText="1"/>
</file>

<file path=xl/ctrlProps/ctrlProp951.xml><?xml version="1.0" encoding="utf-8"?>
<formControlPr xmlns="http://schemas.microsoft.com/office/spreadsheetml/2009/9/main" objectType="CheckBox" checked="Checked" fmlaLink="$K$15" lockText="1"/>
</file>

<file path=xl/ctrlProps/ctrlProp952.xml><?xml version="1.0" encoding="utf-8"?>
<formControlPr xmlns="http://schemas.microsoft.com/office/spreadsheetml/2009/9/main" objectType="CheckBox" checked="Checked" fmlaLink="$K$16" lockText="1"/>
</file>

<file path=xl/ctrlProps/ctrlProp953.xml><?xml version="1.0" encoding="utf-8"?>
<formControlPr xmlns="http://schemas.microsoft.com/office/spreadsheetml/2009/9/main" objectType="CheckBox" checked="Checked" fmlaLink="$K$17" lockText="1"/>
</file>

<file path=xl/ctrlProps/ctrlProp954.xml><?xml version="1.0" encoding="utf-8"?>
<formControlPr xmlns="http://schemas.microsoft.com/office/spreadsheetml/2009/9/main" objectType="CheckBox" checked="Checked" fmlaLink="$K$18" lockText="1"/>
</file>

<file path=xl/ctrlProps/ctrlProp955.xml><?xml version="1.0" encoding="utf-8"?>
<formControlPr xmlns="http://schemas.microsoft.com/office/spreadsheetml/2009/9/main" objectType="CheckBox" checked="Checked" fmlaLink="$K$19" lockText="1"/>
</file>

<file path=xl/ctrlProps/ctrlProp956.xml><?xml version="1.0" encoding="utf-8"?>
<formControlPr xmlns="http://schemas.microsoft.com/office/spreadsheetml/2009/9/main" objectType="CheckBox" checked="Checked" fmlaLink="$K$20" lockText="1"/>
</file>

<file path=xl/ctrlProps/ctrlProp957.xml><?xml version="1.0" encoding="utf-8"?>
<formControlPr xmlns="http://schemas.microsoft.com/office/spreadsheetml/2009/9/main" objectType="CheckBox" checked="Checked" fmlaLink="$K$21" lockText="1"/>
</file>

<file path=xl/ctrlProps/ctrlProp958.xml><?xml version="1.0" encoding="utf-8"?>
<formControlPr xmlns="http://schemas.microsoft.com/office/spreadsheetml/2009/9/main" objectType="CheckBox" checked="Checked" fmlaLink="$L$7" lockText="1"/>
</file>

<file path=xl/ctrlProps/ctrlProp959.xml><?xml version="1.0" encoding="utf-8"?>
<formControlPr xmlns="http://schemas.microsoft.com/office/spreadsheetml/2009/9/main" objectType="CheckBox" checked="Checked" fmlaLink="$L$8" lockText="1"/>
</file>

<file path=xl/ctrlProps/ctrlProp96.xml><?xml version="1.0" encoding="utf-8"?>
<formControlPr xmlns="http://schemas.microsoft.com/office/spreadsheetml/2009/9/main" objectType="GBox"/>
</file>

<file path=xl/ctrlProps/ctrlProp960.xml><?xml version="1.0" encoding="utf-8"?>
<formControlPr xmlns="http://schemas.microsoft.com/office/spreadsheetml/2009/9/main" objectType="CheckBox" checked="Checked" fmlaLink="$L$9" lockText="1"/>
</file>

<file path=xl/ctrlProps/ctrlProp961.xml><?xml version="1.0" encoding="utf-8"?>
<formControlPr xmlns="http://schemas.microsoft.com/office/spreadsheetml/2009/9/main" objectType="CheckBox" checked="Checked" fmlaLink="$L$10" lockText="1"/>
</file>

<file path=xl/ctrlProps/ctrlProp962.xml><?xml version="1.0" encoding="utf-8"?>
<formControlPr xmlns="http://schemas.microsoft.com/office/spreadsheetml/2009/9/main" objectType="CheckBox" checked="Checked" fmlaLink="$L$11" lockText="1"/>
</file>

<file path=xl/ctrlProps/ctrlProp963.xml><?xml version="1.0" encoding="utf-8"?>
<formControlPr xmlns="http://schemas.microsoft.com/office/spreadsheetml/2009/9/main" objectType="CheckBox" checked="Checked" fmlaLink="$L$12" lockText="1"/>
</file>

<file path=xl/ctrlProps/ctrlProp964.xml><?xml version="1.0" encoding="utf-8"?>
<formControlPr xmlns="http://schemas.microsoft.com/office/spreadsheetml/2009/9/main" objectType="CheckBox" checked="Checked" fmlaLink="$L$13" lockText="1"/>
</file>

<file path=xl/ctrlProps/ctrlProp965.xml><?xml version="1.0" encoding="utf-8"?>
<formControlPr xmlns="http://schemas.microsoft.com/office/spreadsheetml/2009/9/main" objectType="CheckBox" checked="Checked" fmlaLink="$L$14" lockText="1"/>
</file>

<file path=xl/ctrlProps/ctrlProp966.xml><?xml version="1.0" encoding="utf-8"?>
<formControlPr xmlns="http://schemas.microsoft.com/office/spreadsheetml/2009/9/main" objectType="CheckBox" checked="Checked" fmlaLink="$L$15" lockText="1"/>
</file>

<file path=xl/ctrlProps/ctrlProp967.xml><?xml version="1.0" encoding="utf-8"?>
<formControlPr xmlns="http://schemas.microsoft.com/office/spreadsheetml/2009/9/main" objectType="CheckBox" checked="Checked" fmlaLink="$L$16" lockText="1"/>
</file>

<file path=xl/ctrlProps/ctrlProp968.xml><?xml version="1.0" encoding="utf-8"?>
<formControlPr xmlns="http://schemas.microsoft.com/office/spreadsheetml/2009/9/main" objectType="CheckBox" checked="Checked" fmlaLink="$L$17" lockText="1"/>
</file>

<file path=xl/ctrlProps/ctrlProp969.xml><?xml version="1.0" encoding="utf-8"?>
<formControlPr xmlns="http://schemas.microsoft.com/office/spreadsheetml/2009/9/main" objectType="CheckBox" checked="Checked" fmlaLink="$L$18" lockText="1"/>
</file>

<file path=xl/ctrlProps/ctrlProp97.xml><?xml version="1.0" encoding="utf-8"?>
<formControlPr xmlns="http://schemas.microsoft.com/office/spreadsheetml/2009/9/main" objectType="Radio" firstButton="1" fmlaLink="I50" lockText="1"/>
</file>

<file path=xl/ctrlProps/ctrlProp970.xml><?xml version="1.0" encoding="utf-8"?>
<formControlPr xmlns="http://schemas.microsoft.com/office/spreadsheetml/2009/9/main" objectType="CheckBox" checked="Checked" fmlaLink="$L$19" lockText="1"/>
</file>

<file path=xl/ctrlProps/ctrlProp971.xml><?xml version="1.0" encoding="utf-8"?>
<formControlPr xmlns="http://schemas.microsoft.com/office/spreadsheetml/2009/9/main" objectType="CheckBox" checked="Checked" fmlaLink="$L$20" lockText="1"/>
</file>

<file path=xl/ctrlProps/ctrlProp972.xml><?xml version="1.0" encoding="utf-8"?>
<formControlPr xmlns="http://schemas.microsoft.com/office/spreadsheetml/2009/9/main" objectType="CheckBox" checked="Checked" fmlaLink="$L$21" lockText="1"/>
</file>

<file path=xl/ctrlProps/ctrlProp973.xml><?xml version="1.0" encoding="utf-8"?>
<formControlPr xmlns="http://schemas.microsoft.com/office/spreadsheetml/2009/9/main" objectType="CheckBox" checked="Checked" fmlaLink="$M$7" lockText="1"/>
</file>

<file path=xl/ctrlProps/ctrlProp974.xml><?xml version="1.0" encoding="utf-8"?>
<formControlPr xmlns="http://schemas.microsoft.com/office/spreadsheetml/2009/9/main" objectType="CheckBox" checked="Checked" fmlaLink="$M$8" lockText="1"/>
</file>

<file path=xl/ctrlProps/ctrlProp975.xml><?xml version="1.0" encoding="utf-8"?>
<formControlPr xmlns="http://schemas.microsoft.com/office/spreadsheetml/2009/9/main" objectType="CheckBox" checked="Checked" fmlaLink="$M$9" lockText="1"/>
</file>

<file path=xl/ctrlProps/ctrlProp976.xml><?xml version="1.0" encoding="utf-8"?>
<formControlPr xmlns="http://schemas.microsoft.com/office/spreadsheetml/2009/9/main" objectType="CheckBox" checked="Checked" fmlaLink="$M$10" lockText="1"/>
</file>

<file path=xl/ctrlProps/ctrlProp977.xml><?xml version="1.0" encoding="utf-8"?>
<formControlPr xmlns="http://schemas.microsoft.com/office/spreadsheetml/2009/9/main" objectType="CheckBox" checked="Checked" fmlaLink="$M$11" lockText="1"/>
</file>

<file path=xl/ctrlProps/ctrlProp978.xml><?xml version="1.0" encoding="utf-8"?>
<formControlPr xmlns="http://schemas.microsoft.com/office/spreadsheetml/2009/9/main" objectType="CheckBox" checked="Checked" fmlaLink="$M$12" lockText="1"/>
</file>

<file path=xl/ctrlProps/ctrlProp979.xml><?xml version="1.0" encoding="utf-8"?>
<formControlPr xmlns="http://schemas.microsoft.com/office/spreadsheetml/2009/9/main" objectType="CheckBox" checked="Checked" fmlaLink="$M$13" lockText="1"/>
</file>

<file path=xl/ctrlProps/ctrlProp98.xml><?xml version="1.0" encoding="utf-8"?>
<formControlPr xmlns="http://schemas.microsoft.com/office/spreadsheetml/2009/9/main" objectType="Radio" checked="Checked" lockText="1"/>
</file>

<file path=xl/ctrlProps/ctrlProp980.xml><?xml version="1.0" encoding="utf-8"?>
<formControlPr xmlns="http://schemas.microsoft.com/office/spreadsheetml/2009/9/main" objectType="CheckBox" checked="Checked" fmlaLink="$M$14" lockText="1"/>
</file>

<file path=xl/ctrlProps/ctrlProp981.xml><?xml version="1.0" encoding="utf-8"?>
<formControlPr xmlns="http://schemas.microsoft.com/office/spreadsheetml/2009/9/main" objectType="CheckBox" checked="Checked" fmlaLink="$M$15" lockText="1"/>
</file>

<file path=xl/ctrlProps/ctrlProp982.xml><?xml version="1.0" encoding="utf-8"?>
<formControlPr xmlns="http://schemas.microsoft.com/office/spreadsheetml/2009/9/main" objectType="CheckBox" checked="Checked" fmlaLink="$M$16" lockText="1"/>
</file>

<file path=xl/ctrlProps/ctrlProp983.xml><?xml version="1.0" encoding="utf-8"?>
<formControlPr xmlns="http://schemas.microsoft.com/office/spreadsheetml/2009/9/main" objectType="CheckBox" checked="Checked" fmlaLink="$M$17" lockText="1"/>
</file>

<file path=xl/ctrlProps/ctrlProp984.xml><?xml version="1.0" encoding="utf-8"?>
<formControlPr xmlns="http://schemas.microsoft.com/office/spreadsheetml/2009/9/main" objectType="CheckBox" checked="Checked" fmlaLink="$M$18" lockText="1"/>
</file>

<file path=xl/ctrlProps/ctrlProp985.xml><?xml version="1.0" encoding="utf-8"?>
<formControlPr xmlns="http://schemas.microsoft.com/office/spreadsheetml/2009/9/main" objectType="CheckBox" checked="Checked" fmlaLink="$M$19" lockText="1"/>
</file>

<file path=xl/ctrlProps/ctrlProp986.xml><?xml version="1.0" encoding="utf-8"?>
<formControlPr xmlns="http://schemas.microsoft.com/office/spreadsheetml/2009/9/main" objectType="CheckBox" checked="Checked" fmlaLink="$M$20" lockText="1"/>
</file>

<file path=xl/ctrlProps/ctrlProp987.xml><?xml version="1.0" encoding="utf-8"?>
<formControlPr xmlns="http://schemas.microsoft.com/office/spreadsheetml/2009/9/main" objectType="CheckBox" checked="Checked" fmlaLink="$M$21" lockText="1"/>
</file>

<file path=xl/ctrlProps/ctrlProp988.xml><?xml version="1.0" encoding="utf-8"?>
<formControlPr xmlns="http://schemas.microsoft.com/office/spreadsheetml/2009/9/main" objectType="CheckBox" checked="Checked" fmlaLink="$N$7" lockText="1"/>
</file>

<file path=xl/ctrlProps/ctrlProp989.xml><?xml version="1.0" encoding="utf-8"?>
<formControlPr xmlns="http://schemas.microsoft.com/office/spreadsheetml/2009/9/main" objectType="CheckBox" checked="Checked" fmlaLink="$N$8" lockText="1"/>
</file>

<file path=xl/ctrlProps/ctrlProp99.xml><?xml version="1.0" encoding="utf-8"?>
<formControlPr xmlns="http://schemas.microsoft.com/office/spreadsheetml/2009/9/main" objectType="GBox"/>
</file>

<file path=xl/ctrlProps/ctrlProp990.xml><?xml version="1.0" encoding="utf-8"?>
<formControlPr xmlns="http://schemas.microsoft.com/office/spreadsheetml/2009/9/main" objectType="CheckBox" checked="Checked" fmlaLink="$N$9" lockText="1"/>
</file>

<file path=xl/ctrlProps/ctrlProp991.xml><?xml version="1.0" encoding="utf-8"?>
<formControlPr xmlns="http://schemas.microsoft.com/office/spreadsheetml/2009/9/main" objectType="CheckBox" checked="Checked" fmlaLink="$N$10" lockText="1"/>
</file>

<file path=xl/ctrlProps/ctrlProp992.xml><?xml version="1.0" encoding="utf-8"?>
<formControlPr xmlns="http://schemas.microsoft.com/office/spreadsheetml/2009/9/main" objectType="CheckBox" checked="Checked" fmlaLink="$N$11" lockText="1"/>
</file>

<file path=xl/ctrlProps/ctrlProp993.xml><?xml version="1.0" encoding="utf-8"?>
<formControlPr xmlns="http://schemas.microsoft.com/office/spreadsheetml/2009/9/main" objectType="CheckBox" checked="Checked" fmlaLink="$N$12" lockText="1"/>
</file>

<file path=xl/ctrlProps/ctrlProp994.xml><?xml version="1.0" encoding="utf-8"?>
<formControlPr xmlns="http://schemas.microsoft.com/office/spreadsheetml/2009/9/main" objectType="CheckBox" checked="Checked" fmlaLink="$N$13" lockText="1"/>
</file>

<file path=xl/ctrlProps/ctrlProp995.xml><?xml version="1.0" encoding="utf-8"?>
<formControlPr xmlns="http://schemas.microsoft.com/office/spreadsheetml/2009/9/main" objectType="CheckBox" checked="Checked" fmlaLink="$N$14" lockText="1"/>
</file>

<file path=xl/ctrlProps/ctrlProp996.xml><?xml version="1.0" encoding="utf-8"?>
<formControlPr xmlns="http://schemas.microsoft.com/office/spreadsheetml/2009/9/main" objectType="CheckBox" checked="Checked" fmlaLink="$N$15" lockText="1"/>
</file>

<file path=xl/ctrlProps/ctrlProp997.xml><?xml version="1.0" encoding="utf-8"?>
<formControlPr xmlns="http://schemas.microsoft.com/office/spreadsheetml/2009/9/main" objectType="CheckBox" checked="Checked" fmlaLink="$N$16" lockText="1"/>
</file>

<file path=xl/ctrlProps/ctrlProp998.xml><?xml version="1.0" encoding="utf-8"?>
<formControlPr xmlns="http://schemas.microsoft.com/office/spreadsheetml/2009/9/main" objectType="CheckBox" checked="Checked" fmlaLink="$N$17" lockText="1"/>
</file>

<file path=xl/ctrlProps/ctrlProp999.xml><?xml version="1.0" encoding="utf-8"?>
<formControlPr xmlns="http://schemas.microsoft.com/office/spreadsheetml/2009/9/main" objectType="CheckBox" checked="Checked" fmlaLink="$N$18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heet1!A1" /><Relationship Id="rId2" Type="http://schemas.openxmlformats.org/officeDocument/2006/relationships/hyperlink" Target="#Sheet2!A1" /><Relationship Id="rId3" Type="http://schemas.openxmlformats.org/officeDocument/2006/relationships/hyperlink" Target="#Sheet3!A1" /><Relationship Id="rId4" Type="http://schemas.openxmlformats.org/officeDocument/2006/relationships/hyperlink" Target="#&#21069;&#20219;&#22320;!A1" /><Relationship Id="rId5" Type="http://schemas.openxmlformats.org/officeDocument/2006/relationships/hyperlink" Target="#&#27663;&#21517;&#31561;!A1" /><Relationship Id="rId6" Type="http://schemas.openxmlformats.org/officeDocument/2006/relationships/hyperlink" Target="#&#26032;&#20219;&#22320;!A1" /><Relationship Id="rId7" Type="http://schemas.openxmlformats.org/officeDocument/2006/relationships/hyperlink" Target="#&#21220;&#21209;&#29366;&#27841;!A1" /><Relationship Id="rId8" Type="http://schemas.openxmlformats.org/officeDocument/2006/relationships/hyperlink" Target="#&#25163;&#24403;&#12539;&#12381;&#12398;&#20182;!A1" /><Relationship Id="rId9" Type="http://schemas.openxmlformats.org/officeDocument/2006/relationships/hyperlink" Target="#&#37969;&#20837;&#21147;!A1" /><Relationship Id="rId10" Type="http://schemas.openxmlformats.org/officeDocument/2006/relationships/hyperlink" Target="#&#20303;&#25152;&#12487;&#12540;&#12479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2507;&#12540;&#12512;!B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2507;&#12540;&#12512;!B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7663;&#21517;&#31561;!A1" /><Relationship Id="rId2" Type="http://schemas.openxmlformats.org/officeDocument/2006/relationships/hyperlink" Target="#&#12507;&#12540;&#12512;!A1" /><Relationship Id="rId3" Type="http://schemas.openxmlformats.org/officeDocument/2006/relationships/hyperlink" Target="#&#12507;&#12540;&#12512;!A1" /><Relationship Id="rId4" Type="http://schemas.openxmlformats.org/officeDocument/2006/relationships/hyperlink" Target="#sheet1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6032;&#20219;&#22320;!A1" /><Relationship Id="rId2" Type="http://schemas.openxmlformats.org/officeDocument/2006/relationships/hyperlink" Target="#&#21069;&#20219;&#22320;!A1" /><Relationship Id="rId3" Type="http://schemas.openxmlformats.org/officeDocument/2006/relationships/hyperlink" Target="#&#12507;&#12540;&#12512;!A1" /><Relationship Id="rId4" Type="http://schemas.openxmlformats.org/officeDocument/2006/relationships/hyperlink" Target="#sheet1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21220;&#21209;&#29366;&#27841;!A1" /><Relationship Id="rId2" Type="http://schemas.openxmlformats.org/officeDocument/2006/relationships/hyperlink" Target="#&#27663;&#21517;&#31561;!A1" /><Relationship Id="rId3" Type="http://schemas.openxmlformats.org/officeDocument/2006/relationships/hyperlink" Target="#&#12507;&#12540;&#12512;!A1" /><Relationship Id="rId4" Type="http://schemas.openxmlformats.org/officeDocument/2006/relationships/hyperlink" Target="#sheet1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25163;&#24403;&#12539;&#12381;&#12398;&#20182;!A1" /><Relationship Id="rId2" Type="http://schemas.openxmlformats.org/officeDocument/2006/relationships/hyperlink" Target="#&#26032;&#20219;&#22320;!A1" /><Relationship Id="rId3" Type="http://schemas.openxmlformats.org/officeDocument/2006/relationships/hyperlink" Target="#&#12507;&#12540;&#12512;!A1" /><Relationship Id="rId4" Type="http://schemas.openxmlformats.org/officeDocument/2006/relationships/hyperlink" Target="#sheet1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7969;&#20837;&#21147;!A1" /><Relationship Id="rId2" Type="http://schemas.openxmlformats.org/officeDocument/2006/relationships/hyperlink" Target="#&#21220;&#21209;&#29366;&#27841;!A1" /><Relationship Id="rId3" Type="http://schemas.openxmlformats.org/officeDocument/2006/relationships/hyperlink" Target="#&#12507;&#12540;&#12512;!B1" /><Relationship Id="rId4" Type="http://schemas.openxmlformats.org/officeDocument/2006/relationships/hyperlink" Target="#sheet1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25163;&#24403;&#12539;&#12381;&#12398;&#20182;!A1" /><Relationship Id="rId2" Type="http://schemas.openxmlformats.org/officeDocument/2006/relationships/hyperlink" Target="#&#12507;&#12540;&#12512;!B1" /><Relationship Id="rId3" Type="http://schemas.openxmlformats.org/officeDocument/2006/relationships/hyperlink" Target="#Sheet2!A1" /><Relationship Id="rId4" Type="http://schemas.openxmlformats.org/officeDocument/2006/relationships/hyperlink" Target="#sheet1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2507;&#12540;&#12512;!A1" /><Relationship Id="rId2" Type="http://schemas.openxmlformats.org/officeDocument/2006/relationships/hyperlink" Target="#&#37969;&#20837;&#21147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2507;&#12540;&#12512;!B1" /><Relationship Id="rId2" Type="http://schemas.openxmlformats.org/officeDocument/2006/relationships/hyperlink" Target="#&#37969;&#20837;&#2114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10</xdr:row>
      <xdr:rowOff>47625</xdr:rowOff>
    </xdr:from>
    <xdr:to>
      <xdr:col>13</xdr:col>
      <xdr:colOff>19050</xdr:colOff>
      <xdr:row>14</xdr:row>
      <xdr:rowOff>76200</xdr:rowOff>
    </xdr:to>
    <xdr:sp macro="" textlink="">
      <xdr:nvSpPr>
        <xdr:cNvPr id="13313" name="AutoShape 1">
          <a:hlinkClick r:id="rId1"/>
        </xdr:cNvPr>
        <xdr:cNvSpPr>
          <a:spLocks noChangeArrowheads="1"/>
        </xdr:cNvSpPr>
      </xdr:nvSpPr>
      <xdr:spPr bwMode="auto">
        <a:xfrm>
          <a:off x="7553325" y="1762125"/>
          <a:ext cx="1390650" cy="714375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職員異動通報</a:t>
          </a:r>
        </a:p>
      </xdr:txBody>
    </xdr:sp>
    <xdr:clientData/>
  </xdr:twoCellAnchor>
  <xdr:oneCellAnchor>
    <xdr:from>
      <xdr:col>0</xdr:col>
      <xdr:colOff>542925</xdr:colOff>
      <xdr:row>1</xdr:row>
      <xdr:rowOff>28575</xdr:rowOff>
    </xdr:from>
    <xdr:ext cx="4181475" cy="885825"/>
    <xdr:sp macro="" textlink="">
      <xdr:nvSpPr>
        <xdr:cNvPr id="13319" name="AutoShape 7"/>
        <xdr:cNvSpPr>
          <a:spLocks noChangeArrowheads="1"/>
        </xdr:cNvSpPr>
      </xdr:nvSpPr>
      <xdr:spPr bwMode="auto">
        <a:xfrm>
          <a:off x="542925" y="200025"/>
          <a:ext cx="4181475" cy="885825"/>
        </a:xfrm>
        <a:prstGeom prst="flowChartMultidocumen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職員異動通報・鑑・宛名ラベル作成</a:t>
          </a:r>
        </a:p>
      </xdr:txBody>
    </xdr:sp>
    <xdr:clientData/>
  </xdr:oneCellAnchor>
  <xdr:twoCellAnchor>
    <xdr:from>
      <xdr:col>11</xdr:col>
      <xdr:colOff>9525</xdr:colOff>
      <xdr:row>16</xdr:row>
      <xdr:rowOff>76200</xdr:rowOff>
    </xdr:from>
    <xdr:to>
      <xdr:col>13</xdr:col>
      <xdr:colOff>19050</xdr:colOff>
      <xdr:row>20</xdr:row>
      <xdr:rowOff>104775</xdr:rowOff>
    </xdr:to>
    <xdr:sp macro="" textlink="">
      <xdr:nvSpPr>
        <xdr:cNvPr id="13320" name="AutoShape 8">
          <a:hlinkClick r:id="rId2"/>
        </xdr:cNvPr>
        <xdr:cNvSpPr>
          <a:spLocks noChangeArrowheads="1"/>
        </xdr:cNvSpPr>
      </xdr:nvSpPr>
      <xdr:spPr bwMode="auto">
        <a:xfrm>
          <a:off x="7553325" y="2819400"/>
          <a:ext cx="1390650" cy="714375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鑑</a:t>
          </a:r>
        </a:p>
      </xdr:txBody>
    </xdr:sp>
    <xdr:clientData/>
  </xdr:twoCellAnchor>
  <xdr:twoCellAnchor>
    <xdr:from>
      <xdr:col>11</xdr:col>
      <xdr:colOff>9525</xdr:colOff>
      <xdr:row>22</xdr:row>
      <xdr:rowOff>76200</xdr:rowOff>
    </xdr:from>
    <xdr:to>
      <xdr:col>13</xdr:col>
      <xdr:colOff>19050</xdr:colOff>
      <xdr:row>26</xdr:row>
      <xdr:rowOff>104775</xdr:rowOff>
    </xdr:to>
    <xdr:sp macro="" textlink="">
      <xdr:nvSpPr>
        <xdr:cNvPr id="13321" name="AutoShape 9">
          <a:hlinkClick r:id="rId3"/>
        </xdr:cNvPr>
        <xdr:cNvSpPr>
          <a:spLocks noChangeArrowheads="1"/>
        </xdr:cNvSpPr>
      </xdr:nvSpPr>
      <xdr:spPr bwMode="auto">
        <a:xfrm>
          <a:off x="7553325" y="3848100"/>
          <a:ext cx="1390650" cy="714375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宛名ラベル</a:t>
          </a:r>
        </a:p>
      </xdr:txBody>
    </xdr:sp>
    <xdr:clientData/>
  </xdr:twoCellAnchor>
  <xdr:oneCellAnchor>
    <xdr:from>
      <xdr:col>0</xdr:col>
      <xdr:colOff>123825</xdr:colOff>
      <xdr:row>11</xdr:row>
      <xdr:rowOff>28575</xdr:rowOff>
    </xdr:from>
    <xdr:ext cx="1390650" cy="438150"/>
    <xdr:sp macro="" textlink="">
      <xdr:nvSpPr>
        <xdr:cNvPr id="13323" name="AutoShape 11">
          <a:hlinkClick r:id="rId4"/>
        </xdr:cNvPr>
        <xdr:cNvSpPr>
          <a:spLocks noChangeArrowheads="1"/>
        </xdr:cNvSpPr>
      </xdr:nvSpPr>
      <xdr:spPr bwMode="auto">
        <a:xfrm>
          <a:off x="123825" y="1914525"/>
          <a:ext cx="1390650" cy="438150"/>
        </a:xfrm>
        <a:prstGeom prst="rightArrowCallout">
          <a:avLst>
            <a:gd name="adj1" fmla="val 13509"/>
            <a:gd name="adj2" fmla="val 22972"/>
            <a:gd name="adj3" fmla="val 47080"/>
            <a:gd name="adj4" fmla="val 76375"/>
          </a:avLst>
        </a:prstGeom>
        <a:solidFill>
          <a:srgbClr val="FF9900"/>
        </a:solidFill>
        <a:ln w="19050">
          <a:solidFill>
            <a:srgbClr val="000080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　前任地情報</a:t>
          </a:r>
        </a:p>
      </xdr:txBody>
    </xdr:sp>
    <xdr:clientData/>
  </xdr:oneCellAnchor>
  <xdr:oneCellAnchor>
    <xdr:from>
      <xdr:col>2</xdr:col>
      <xdr:colOff>228600</xdr:colOff>
      <xdr:row>11</xdr:row>
      <xdr:rowOff>28575</xdr:rowOff>
    </xdr:from>
    <xdr:ext cx="1390650" cy="438150"/>
    <xdr:sp macro="" textlink="">
      <xdr:nvSpPr>
        <xdr:cNvPr id="13324" name="AutoShape 12">
          <a:hlinkClick r:id="rId5"/>
        </xdr:cNvPr>
        <xdr:cNvSpPr>
          <a:spLocks noChangeArrowheads="1"/>
        </xdr:cNvSpPr>
      </xdr:nvSpPr>
      <xdr:spPr bwMode="auto">
        <a:xfrm>
          <a:off x="1600200" y="1914525"/>
          <a:ext cx="1390650" cy="438150"/>
        </a:xfrm>
        <a:prstGeom prst="rightArrowCallout">
          <a:avLst>
            <a:gd name="adj1" fmla="val 13509"/>
            <a:gd name="adj2" fmla="val 22972"/>
            <a:gd name="adj3" fmla="val 47080"/>
            <a:gd name="adj4" fmla="val 76375"/>
          </a:avLst>
        </a:prstGeom>
        <a:solidFill>
          <a:srgbClr val="FFFF00"/>
        </a:solidFill>
        <a:ln w="19050">
          <a:solidFill>
            <a:srgbClr val="000080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　異動者情報</a:t>
          </a:r>
        </a:p>
      </xdr:txBody>
    </xdr:sp>
    <xdr:clientData/>
  </xdr:oneCellAnchor>
  <xdr:oneCellAnchor>
    <xdr:from>
      <xdr:col>4</xdr:col>
      <xdr:colOff>323850</xdr:colOff>
      <xdr:row>11</xdr:row>
      <xdr:rowOff>28575</xdr:rowOff>
    </xdr:from>
    <xdr:ext cx="1390650" cy="438150"/>
    <xdr:sp macro="" textlink="">
      <xdr:nvSpPr>
        <xdr:cNvPr id="13325" name="AutoShape 13">
          <a:hlinkClick r:id="rId6"/>
        </xdr:cNvPr>
        <xdr:cNvSpPr>
          <a:spLocks noChangeArrowheads="1"/>
        </xdr:cNvSpPr>
      </xdr:nvSpPr>
      <xdr:spPr bwMode="auto">
        <a:xfrm>
          <a:off x="3067050" y="1914525"/>
          <a:ext cx="1390650" cy="438150"/>
        </a:xfrm>
        <a:prstGeom prst="rightArrowCallout">
          <a:avLst>
            <a:gd name="adj1" fmla="val 13509"/>
            <a:gd name="adj2" fmla="val 22972"/>
            <a:gd name="adj3" fmla="val 47080"/>
            <a:gd name="adj4" fmla="val 76375"/>
          </a:avLst>
        </a:prstGeom>
        <a:solidFill>
          <a:srgbClr val="FF99CC"/>
        </a:solidFill>
        <a:ln w="19050">
          <a:solidFill>
            <a:srgbClr val="000080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　新任地入力</a:t>
          </a:r>
        </a:p>
      </xdr:txBody>
    </xdr:sp>
    <xdr:clientData/>
  </xdr:oneCellAnchor>
  <xdr:oneCellAnchor>
    <xdr:from>
      <xdr:col>6</xdr:col>
      <xdr:colOff>428625</xdr:colOff>
      <xdr:row>11</xdr:row>
      <xdr:rowOff>28575</xdr:rowOff>
    </xdr:from>
    <xdr:ext cx="1390650" cy="438150"/>
    <xdr:sp macro="" textlink="">
      <xdr:nvSpPr>
        <xdr:cNvPr id="13326" name="AutoShape 14">
          <a:hlinkClick r:id="rId7"/>
        </xdr:cNvPr>
        <xdr:cNvSpPr>
          <a:spLocks noChangeArrowheads="1"/>
        </xdr:cNvSpPr>
      </xdr:nvSpPr>
      <xdr:spPr bwMode="auto">
        <a:xfrm>
          <a:off x="4543425" y="1914525"/>
          <a:ext cx="1390650" cy="438150"/>
        </a:xfrm>
        <a:prstGeom prst="rightArrowCallout">
          <a:avLst>
            <a:gd name="adj1" fmla="val 13509"/>
            <a:gd name="adj2" fmla="val 22972"/>
            <a:gd name="adj3" fmla="val 47080"/>
            <a:gd name="adj4" fmla="val 76375"/>
          </a:avLst>
        </a:prstGeom>
        <a:solidFill>
          <a:srgbClr val="CC99FF"/>
        </a:solidFill>
        <a:ln w="19050">
          <a:solidFill>
            <a:srgbClr val="000080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　勤務状況等</a:t>
          </a:r>
        </a:p>
      </xdr:txBody>
    </xdr:sp>
    <xdr:clientData/>
  </xdr:oneCellAnchor>
  <xdr:oneCellAnchor>
    <xdr:from>
      <xdr:col>8</xdr:col>
      <xdr:colOff>552450</xdr:colOff>
      <xdr:row>11</xdr:row>
      <xdr:rowOff>28575</xdr:rowOff>
    </xdr:from>
    <xdr:ext cx="1390650" cy="438150"/>
    <xdr:sp macro="" textlink="">
      <xdr:nvSpPr>
        <xdr:cNvPr id="13327" name="AutoShape 15">
          <a:hlinkClick r:id="rId8"/>
        </xdr:cNvPr>
        <xdr:cNvSpPr>
          <a:spLocks noChangeArrowheads="1"/>
        </xdr:cNvSpPr>
      </xdr:nvSpPr>
      <xdr:spPr bwMode="auto">
        <a:xfrm>
          <a:off x="6038850" y="1914525"/>
          <a:ext cx="1390650" cy="438150"/>
        </a:xfrm>
        <a:prstGeom prst="rightArrowCallout">
          <a:avLst>
            <a:gd name="adj1" fmla="val 13509"/>
            <a:gd name="adj2" fmla="val 22972"/>
            <a:gd name="adj3" fmla="val 47080"/>
            <a:gd name="adj4" fmla="val 76375"/>
          </a:avLst>
        </a:prstGeom>
        <a:solidFill>
          <a:srgbClr val="99CCFF"/>
        </a:solidFill>
        <a:ln w="19050">
          <a:solidFill>
            <a:srgbClr val="000080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　手当その他</a:t>
          </a:r>
        </a:p>
      </xdr:txBody>
    </xdr:sp>
    <xdr:clientData/>
  </xdr:oneCellAnchor>
  <xdr:oneCellAnchor>
    <xdr:from>
      <xdr:col>8</xdr:col>
      <xdr:colOff>581025</xdr:colOff>
      <xdr:row>17</xdr:row>
      <xdr:rowOff>19050</xdr:rowOff>
    </xdr:from>
    <xdr:ext cx="1390650" cy="438150"/>
    <xdr:sp macro="" textlink="">
      <xdr:nvSpPr>
        <xdr:cNvPr id="13328" name="AutoShape 16">
          <a:hlinkClick r:id="rId9"/>
        </xdr:cNvPr>
        <xdr:cNvSpPr>
          <a:spLocks noChangeArrowheads="1"/>
        </xdr:cNvSpPr>
      </xdr:nvSpPr>
      <xdr:spPr bwMode="auto">
        <a:xfrm>
          <a:off x="6067425" y="2933700"/>
          <a:ext cx="1390650" cy="438150"/>
        </a:xfrm>
        <a:prstGeom prst="rightArrowCallout">
          <a:avLst>
            <a:gd name="adj1" fmla="val 13509"/>
            <a:gd name="adj2" fmla="val 22972"/>
            <a:gd name="adj3" fmla="val 47080"/>
            <a:gd name="adj4" fmla="val 76375"/>
          </a:avLst>
        </a:prstGeom>
        <a:solidFill>
          <a:srgbClr val="CCFFFF"/>
        </a:solidFill>
        <a:ln w="19050">
          <a:solidFill>
            <a:srgbClr val="000080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鑑入力</a:t>
          </a:r>
        </a:p>
      </xdr:txBody>
    </xdr:sp>
    <xdr:clientData/>
  </xdr:oneCellAnchor>
  <xdr:oneCellAnchor>
    <xdr:from>
      <xdr:col>8</xdr:col>
      <xdr:colOff>38100</xdr:colOff>
      <xdr:row>25</xdr:row>
      <xdr:rowOff>0</xdr:rowOff>
    </xdr:from>
    <xdr:ext cx="2219325" cy="514350"/>
    <xdr:sp macro="" textlink="">
      <xdr:nvSpPr>
        <xdr:cNvPr id="13330" name="AutoShape 18"/>
        <xdr:cNvSpPr>
          <a:spLocks noChangeArrowheads="1"/>
        </xdr:cNvSpPr>
      </xdr:nvSpPr>
      <xdr:spPr bwMode="auto">
        <a:xfrm>
          <a:off x="5524500" y="4286250"/>
          <a:ext cx="2219325" cy="514350"/>
        </a:xfrm>
        <a:prstGeom prst="foldedCorner">
          <a:avLst>
            <a:gd name="adj" fmla="val 12500"/>
          </a:avLst>
        </a:prstGeom>
        <a:solidFill>
          <a:srgbClr val="FF99CC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コクヨの「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LBP-F192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」（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ｶｯﾄ）に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対応しています。</a:t>
          </a:r>
        </a:p>
      </xdr:txBody>
    </xdr:sp>
    <xdr:clientData fPrintsWithSheet="0"/>
  </xdr:oneCellAnchor>
  <xdr:twoCellAnchor>
    <xdr:from>
      <xdr:col>7</xdr:col>
      <xdr:colOff>609600</xdr:colOff>
      <xdr:row>2</xdr:row>
      <xdr:rowOff>19050</xdr:rowOff>
    </xdr:from>
    <xdr:to>
      <xdr:col>8</xdr:col>
      <xdr:colOff>657225</xdr:colOff>
      <xdr:row>5</xdr:row>
      <xdr:rowOff>9525</xdr:rowOff>
    </xdr:to>
    <xdr:sp macro="" textlink="">
      <xdr:nvSpPr>
        <xdr:cNvPr id="13335" name="AutoShape 23">
          <a:hlinkClick r:id="rId10"/>
        </xdr:cNvPr>
        <xdr:cNvSpPr>
          <a:spLocks noChangeArrowheads="1"/>
        </xdr:cNvSpPr>
      </xdr:nvSpPr>
      <xdr:spPr bwMode="auto">
        <a:xfrm>
          <a:off x="5410200" y="361950"/>
          <a:ext cx="733425" cy="504825"/>
        </a:xfrm>
        <a:prstGeom prst="homePlate">
          <a:avLst>
            <a:gd name="adj" fmla="val 36321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修正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133350</xdr:colOff>
      <xdr:row>0</xdr:row>
      <xdr:rowOff>114300</xdr:rowOff>
    </xdr:from>
    <xdr:ext cx="2219325" cy="514350"/>
    <xdr:sp macro="" textlink="">
      <xdr:nvSpPr>
        <xdr:cNvPr id="10241" name="AutoShape 1"/>
        <xdr:cNvSpPr>
          <a:spLocks noChangeArrowheads="1"/>
        </xdr:cNvSpPr>
      </xdr:nvSpPr>
      <xdr:spPr bwMode="auto">
        <a:xfrm>
          <a:off x="6734175" y="114300"/>
          <a:ext cx="2219325" cy="514350"/>
        </a:xfrm>
        <a:prstGeom prst="foldedCorner">
          <a:avLst>
            <a:gd name="adj" fmla="val 12500"/>
          </a:avLst>
        </a:prstGeom>
        <a:solidFill>
          <a:srgbClr val="FF99CC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コクヨの「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LBP-F192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」（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ｶｯﾄ）に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対応しています。</a:t>
          </a:r>
        </a:p>
      </xdr:txBody>
    </xdr:sp>
    <xdr:clientData fPrintsWithSheet="0"/>
  </xdr:oneCellAnchor>
  <xdr:twoCellAnchor editAs="absolute">
    <xdr:from>
      <xdr:col>35</xdr:col>
      <xdr:colOff>0</xdr:colOff>
      <xdr:row>4</xdr:row>
      <xdr:rowOff>123825</xdr:rowOff>
    </xdr:from>
    <xdr:to>
      <xdr:col>39</xdr:col>
      <xdr:colOff>152400</xdr:colOff>
      <xdr:row>6</xdr:row>
      <xdr:rowOff>114300</xdr:rowOff>
    </xdr:to>
    <xdr:sp macro="" textlink="">
      <xdr:nvSpPr>
        <xdr:cNvPr id="10242" name="AutoShape 2">
          <a:hlinkClick r:id="rId1"/>
        </xdr:cNvPr>
        <xdr:cNvSpPr>
          <a:spLocks noChangeArrowheads="1"/>
        </xdr:cNvSpPr>
      </xdr:nvSpPr>
      <xdr:spPr bwMode="auto">
        <a:xfrm rot="5400000">
          <a:off x="7000875" y="809625"/>
          <a:ext cx="952500" cy="40005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799 w 21600"/>
            <a:gd name="T5" fmla="*/ 0 h 21600"/>
            <a:gd name="T6" fmla="*/ 2700 w 21600"/>
            <a:gd name="T7" fmla="*/ 10800 h 21600"/>
            <a:gd name="T8" fmla="*/ 10799 w 21600"/>
            <a:gd name="T9" fmla="*/ 5400 h 21600"/>
            <a:gd name="T10" fmla="*/ 24300 w 21600"/>
            <a:gd name="T11" fmla="*/ 10800 h 21600"/>
            <a:gd name="T12" fmla="*/ 18900 w 21600"/>
            <a:gd name="T13" fmla="*/ 16200 h 21600"/>
            <a:gd name="T14" fmla="*/ 13500 w 21600"/>
            <a:gd name="T15" fmla="*/ 10800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99CC00"/>
        </a:solidFill>
        <a:ln w="19050">
          <a:solidFill>
            <a:srgbClr val="339966"/>
          </a:solidFill>
          <a:miter lim="800000"/>
          <a:headEnd type="none"/>
          <a:tailEnd type="none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ホームへ</a:t>
          </a:r>
        </a:p>
      </xdr:txBody>
    </xdr:sp>
    <xdr:clientData/>
  </xdr:twoCellAnchor>
  <xdr:twoCellAnchor editAs="absolute">
    <xdr:from>
      <xdr:col>14</xdr:col>
      <xdr:colOff>38100</xdr:colOff>
      <xdr:row>1</xdr:row>
      <xdr:rowOff>66675</xdr:rowOff>
    </xdr:from>
    <xdr:to>
      <xdr:col>15</xdr:col>
      <xdr:colOff>47625</xdr:colOff>
      <xdr:row>2</xdr:row>
      <xdr:rowOff>114300</xdr:rowOff>
    </xdr:to>
    <xdr:sp macro="" textlink="">
      <xdr:nvSpPr>
        <xdr:cNvPr id="10243" name="AutoShape 3"/>
        <xdr:cNvSpPr>
          <a:spLocks noChangeArrowheads="1"/>
        </xdr:cNvSpPr>
      </xdr:nvSpPr>
      <xdr:spPr bwMode="auto">
        <a:xfrm>
          <a:off x="2838450" y="238125"/>
          <a:ext cx="209550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 fPrintsWithSheet="0"/>
  </xdr:twoCellAnchor>
  <xdr:twoCellAnchor editAs="absolute">
    <xdr:from>
      <xdr:col>31</xdr:col>
      <xdr:colOff>38100</xdr:colOff>
      <xdr:row>1</xdr:row>
      <xdr:rowOff>66675</xdr:rowOff>
    </xdr:from>
    <xdr:to>
      <xdr:col>32</xdr:col>
      <xdr:colOff>47625</xdr:colOff>
      <xdr:row>2</xdr:row>
      <xdr:rowOff>114300</xdr:rowOff>
    </xdr:to>
    <xdr:sp macro="" textlink="">
      <xdr:nvSpPr>
        <xdr:cNvPr id="10244" name="AutoShape 4"/>
        <xdr:cNvSpPr>
          <a:spLocks noChangeArrowheads="1"/>
        </xdr:cNvSpPr>
      </xdr:nvSpPr>
      <xdr:spPr bwMode="auto">
        <a:xfrm>
          <a:off x="6238875" y="238125"/>
          <a:ext cx="209550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 fPrintsWithSheet="0"/>
  </xdr:twoCellAnchor>
  <xdr:twoCellAnchor editAs="absolute">
    <xdr:from>
      <xdr:col>14</xdr:col>
      <xdr:colOff>38100</xdr:colOff>
      <xdr:row>10</xdr:row>
      <xdr:rowOff>66675</xdr:rowOff>
    </xdr:from>
    <xdr:to>
      <xdr:col>15</xdr:col>
      <xdr:colOff>47625</xdr:colOff>
      <xdr:row>11</xdr:row>
      <xdr:rowOff>114300</xdr:rowOff>
    </xdr:to>
    <xdr:sp macro="" textlink="">
      <xdr:nvSpPr>
        <xdr:cNvPr id="10245" name="AutoShape 5"/>
        <xdr:cNvSpPr>
          <a:spLocks noChangeArrowheads="1"/>
        </xdr:cNvSpPr>
      </xdr:nvSpPr>
      <xdr:spPr bwMode="auto">
        <a:xfrm>
          <a:off x="2838450" y="1857375"/>
          <a:ext cx="209550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 fPrintsWithSheet="0"/>
  </xdr:twoCellAnchor>
  <xdr:twoCellAnchor editAs="absolute">
    <xdr:from>
      <xdr:col>31</xdr:col>
      <xdr:colOff>38100</xdr:colOff>
      <xdr:row>10</xdr:row>
      <xdr:rowOff>66675</xdr:rowOff>
    </xdr:from>
    <xdr:to>
      <xdr:col>32</xdr:col>
      <xdr:colOff>47625</xdr:colOff>
      <xdr:row>11</xdr:row>
      <xdr:rowOff>114300</xdr:rowOff>
    </xdr:to>
    <xdr:sp macro="" textlink="">
      <xdr:nvSpPr>
        <xdr:cNvPr id="10246" name="AutoShape 6"/>
        <xdr:cNvSpPr>
          <a:spLocks noChangeArrowheads="1"/>
        </xdr:cNvSpPr>
      </xdr:nvSpPr>
      <xdr:spPr bwMode="auto">
        <a:xfrm>
          <a:off x="6238875" y="1857375"/>
          <a:ext cx="209550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</a:p>
      </xdr:txBody>
    </xdr:sp>
    <xdr:clientData fPrintsWithSheet="0"/>
  </xdr:twoCellAnchor>
  <xdr:twoCellAnchor editAs="absolute">
    <xdr:from>
      <xdr:col>14</xdr:col>
      <xdr:colOff>38100</xdr:colOff>
      <xdr:row>19</xdr:row>
      <xdr:rowOff>66675</xdr:rowOff>
    </xdr:from>
    <xdr:to>
      <xdr:col>15</xdr:col>
      <xdr:colOff>47625</xdr:colOff>
      <xdr:row>20</xdr:row>
      <xdr:rowOff>114300</xdr:rowOff>
    </xdr:to>
    <xdr:sp macro="" textlink="">
      <xdr:nvSpPr>
        <xdr:cNvPr id="10247" name="AutoShape 7"/>
        <xdr:cNvSpPr>
          <a:spLocks noChangeArrowheads="1"/>
        </xdr:cNvSpPr>
      </xdr:nvSpPr>
      <xdr:spPr bwMode="auto">
        <a:xfrm>
          <a:off x="2838450" y="3552825"/>
          <a:ext cx="209550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</a:p>
      </xdr:txBody>
    </xdr:sp>
    <xdr:clientData fPrintsWithSheet="0"/>
  </xdr:twoCellAnchor>
  <xdr:twoCellAnchor editAs="absolute">
    <xdr:from>
      <xdr:col>31</xdr:col>
      <xdr:colOff>38100</xdr:colOff>
      <xdr:row>19</xdr:row>
      <xdr:rowOff>66675</xdr:rowOff>
    </xdr:from>
    <xdr:to>
      <xdr:col>32</xdr:col>
      <xdr:colOff>47625</xdr:colOff>
      <xdr:row>20</xdr:row>
      <xdr:rowOff>114300</xdr:rowOff>
    </xdr:to>
    <xdr:sp macro="" textlink="">
      <xdr:nvSpPr>
        <xdr:cNvPr id="10248" name="AutoShape 8"/>
        <xdr:cNvSpPr>
          <a:spLocks noChangeArrowheads="1"/>
        </xdr:cNvSpPr>
      </xdr:nvSpPr>
      <xdr:spPr bwMode="auto">
        <a:xfrm>
          <a:off x="6238875" y="3552825"/>
          <a:ext cx="209550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 fPrintsWithSheet="0"/>
  </xdr:twoCellAnchor>
  <xdr:twoCellAnchor editAs="absolute">
    <xdr:from>
      <xdr:col>14</xdr:col>
      <xdr:colOff>38100</xdr:colOff>
      <xdr:row>28</xdr:row>
      <xdr:rowOff>66675</xdr:rowOff>
    </xdr:from>
    <xdr:to>
      <xdr:col>15</xdr:col>
      <xdr:colOff>47625</xdr:colOff>
      <xdr:row>29</xdr:row>
      <xdr:rowOff>114300</xdr:rowOff>
    </xdr:to>
    <xdr:sp macro="" textlink="">
      <xdr:nvSpPr>
        <xdr:cNvPr id="10249" name="AutoShape 9"/>
        <xdr:cNvSpPr>
          <a:spLocks noChangeArrowheads="1"/>
        </xdr:cNvSpPr>
      </xdr:nvSpPr>
      <xdr:spPr bwMode="auto">
        <a:xfrm>
          <a:off x="2838450" y="5248275"/>
          <a:ext cx="209550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 fPrintsWithSheet="0"/>
  </xdr:twoCellAnchor>
  <xdr:twoCellAnchor editAs="absolute">
    <xdr:from>
      <xdr:col>31</xdr:col>
      <xdr:colOff>38100</xdr:colOff>
      <xdr:row>28</xdr:row>
      <xdr:rowOff>66675</xdr:rowOff>
    </xdr:from>
    <xdr:to>
      <xdr:col>32</xdr:col>
      <xdr:colOff>47625</xdr:colOff>
      <xdr:row>29</xdr:row>
      <xdr:rowOff>114300</xdr:rowOff>
    </xdr:to>
    <xdr:sp macro="" textlink="">
      <xdr:nvSpPr>
        <xdr:cNvPr id="10250" name="AutoShape 10"/>
        <xdr:cNvSpPr>
          <a:spLocks noChangeArrowheads="1"/>
        </xdr:cNvSpPr>
      </xdr:nvSpPr>
      <xdr:spPr bwMode="auto">
        <a:xfrm>
          <a:off x="6238875" y="5248275"/>
          <a:ext cx="209550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 fPrintsWithSheet="0"/>
  </xdr:twoCellAnchor>
  <xdr:twoCellAnchor editAs="absolute">
    <xdr:from>
      <xdr:col>14</xdr:col>
      <xdr:colOff>38100</xdr:colOff>
      <xdr:row>37</xdr:row>
      <xdr:rowOff>66675</xdr:rowOff>
    </xdr:from>
    <xdr:to>
      <xdr:col>15</xdr:col>
      <xdr:colOff>47625</xdr:colOff>
      <xdr:row>38</xdr:row>
      <xdr:rowOff>114300</xdr:rowOff>
    </xdr:to>
    <xdr:sp macro="" textlink="">
      <xdr:nvSpPr>
        <xdr:cNvPr id="10251" name="AutoShape 11"/>
        <xdr:cNvSpPr>
          <a:spLocks noChangeArrowheads="1"/>
        </xdr:cNvSpPr>
      </xdr:nvSpPr>
      <xdr:spPr bwMode="auto">
        <a:xfrm>
          <a:off x="2838450" y="6943725"/>
          <a:ext cx="209550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 fPrintsWithSheet="0"/>
  </xdr:twoCellAnchor>
  <xdr:twoCellAnchor editAs="absolute">
    <xdr:from>
      <xdr:col>31</xdr:col>
      <xdr:colOff>85725</xdr:colOff>
      <xdr:row>37</xdr:row>
      <xdr:rowOff>66675</xdr:rowOff>
    </xdr:from>
    <xdr:to>
      <xdr:col>32</xdr:col>
      <xdr:colOff>142875</xdr:colOff>
      <xdr:row>38</xdr:row>
      <xdr:rowOff>114300</xdr:rowOff>
    </xdr:to>
    <xdr:sp macro="" textlink="">
      <xdr:nvSpPr>
        <xdr:cNvPr id="10252" name="AutoShape 12"/>
        <xdr:cNvSpPr>
          <a:spLocks noChangeArrowheads="1"/>
        </xdr:cNvSpPr>
      </xdr:nvSpPr>
      <xdr:spPr bwMode="auto">
        <a:xfrm>
          <a:off x="6286500" y="6943725"/>
          <a:ext cx="257175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 fPrintsWithSheet="0"/>
  </xdr:twoCellAnchor>
  <xdr:twoCellAnchor editAs="absolute">
    <xdr:from>
      <xdr:col>14</xdr:col>
      <xdr:colOff>85725</xdr:colOff>
      <xdr:row>46</xdr:row>
      <xdr:rowOff>66675</xdr:rowOff>
    </xdr:from>
    <xdr:to>
      <xdr:col>15</xdr:col>
      <xdr:colOff>142875</xdr:colOff>
      <xdr:row>47</xdr:row>
      <xdr:rowOff>114300</xdr:rowOff>
    </xdr:to>
    <xdr:sp macro="" textlink="">
      <xdr:nvSpPr>
        <xdr:cNvPr id="10253" name="AutoShape 13"/>
        <xdr:cNvSpPr>
          <a:spLocks noChangeArrowheads="1"/>
        </xdr:cNvSpPr>
      </xdr:nvSpPr>
      <xdr:spPr bwMode="auto">
        <a:xfrm>
          <a:off x="2886075" y="8639175"/>
          <a:ext cx="257175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 fPrintsWithSheet="0"/>
  </xdr:twoCellAnchor>
  <xdr:twoCellAnchor editAs="absolute">
    <xdr:from>
      <xdr:col>31</xdr:col>
      <xdr:colOff>85725</xdr:colOff>
      <xdr:row>46</xdr:row>
      <xdr:rowOff>66675</xdr:rowOff>
    </xdr:from>
    <xdr:to>
      <xdr:col>32</xdr:col>
      <xdr:colOff>142875</xdr:colOff>
      <xdr:row>47</xdr:row>
      <xdr:rowOff>114300</xdr:rowOff>
    </xdr:to>
    <xdr:sp macro="" textlink="">
      <xdr:nvSpPr>
        <xdr:cNvPr id="10254" name="AutoShape 14"/>
        <xdr:cNvSpPr>
          <a:spLocks noChangeArrowheads="1"/>
        </xdr:cNvSpPr>
      </xdr:nvSpPr>
      <xdr:spPr bwMode="auto">
        <a:xfrm>
          <a:off x="6286500" y="8639175"/>
          <a:ext cx="257175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 fPrintsWithSheet="0"/>
  </xdr:twoCellAnchor>
  <xdr:twoCellAnchor editAs="absolute">
    <xdr:from>
      <xdr:col>14</xdr:col>
      <xdr:colOff>85725</xdr:colOff>
      <xdr:row>56</xdr:row>
      <xdr:rowOff>66675</xdr:rowOff>
    </xdr:from>
    <xdr:to>
      <xdr:col>15</xdr:col>
      <xdr:colOff>142875</xdr:colOff>
      <xdr:row>57</xdr:row>
      <xdr:rowOff>114300</xdr:rowOff>
    </xdr:to>
    <xdr:sp macro="" textlink="">
      <xdr:nvSpPr>
        <xdr:cNvPr id="10255" name="AutoShape 15"/>
        <xdr:cNvSpPr>
          <a:spLocks noChangeArrowheads="1"/>
        </xdr:cNvSpPr>
      </xdr:nvSpPr>
      <xdr:spPr bwMode="auto">
        <a:xfrm>
          <a:off x="2886075" y="10629900"/>
          <a:ext cx="257175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 fPrintsWithSheet="0"/>
  </xdr:twoCellAnchor>
  <xdr:twoCellAnchor editAs="absolute">
    <xdr:from>
      <xdr:col>14</xdr:col>
      <xdr:colOff>85725</xdr:colOff>
      <xdr:row>65</xdr:row>
      <xdr:rowOff>66675</xdr:rowOff>
    </xdr:from>
    <xdr:to>
      <xdr:col>15</xdr:col>
      <xdr:colOff>142875</xdr:colOff>
      <xdr:row>66</xdr:row>
      <xdr:rowOff>114300</xdr:rowOff>
    </xdr:to>
    <xdr:sp macro="" textlink="">
      <xdr:nvSpPr>
        <xdr:cNvPr id="10257" name="AutoShape 17"/>
        <xdr:cNvSpPr>
          <a:spLocks noChangeArrowheads="1"/>
        </xdr:cNvSpPr>
      </xdr:nvSpPr>
      <xdr:spPr bwMode="auto">
        <a:xfrm>
          <a:off x="2886075" y="12325350"/>
          <a:ext cx="257175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 fPrintsWithSheet="0"/>
  </xdr:twoCellAnchor>
  <xdr:twoCellAnchor editAs="absolute">
    <xdr:from>
      <xdr:col>31</xdr:col>
      <xdr:colOff>85725</xdr:colOff>
      <xdr:row>65</xdr:row>
      <xdr:rowOff>66675</xdr:rowOff>
    </xdr:from>
    <xdr:to>
      <xdr:col>32</xdr:col>
      <xdr:colOff>142875</xdr:colOff>
      <xdr:row>66</xdr:row>
      <xdr:rowOff>114300</xdr:rowOff>
    </xdr:to>
    <xdr:sp macro="" textlink="">
      <xdr:nvSpPr>
        <xdr:cNvPr id="10258" name="AutoShape 18"/>
        <xdr:cNvSpPr>
          <a:spLocks noChangeArrowheads="1"/>
        </xdr:cNvSpPr>
      </xdr:nvSpPr>
      <xdr:spPr bwMode="auto">
        <a:xfrm>
          <a:off x="6286500" y="12325350"/>
          <a:ext cx="257175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 fPrintsWithSheet="0"/>
  </xdr:twoCellAnchor>
  <xdr:twoCellAnchor editAs="absolute">
    <xdr:from>
      <xdr:col>31</xdr:col>
      <xdr:colOff>85725</xdr:colOff>
      <xdr:row>56</xdr:row>
      <xdr:rowOff>66675</xdr:rowOff>
    </xdr:from>
    <xdr:to>
      <xdr:col>32</xdr:col>
      <xdr:colOff>142875</xdr:colOff>
      <xdr:row>57</xdr:row>
      <xdr:rowOff>114300</xdr:rowOff>
    </xdr:to>
    <xdr:sp macro="" textlink="">
      <xdr:nvSpPr>
        <xdr:cNvPr id="10260" name="AutoShape 20"/>
        <xdr:cNvSpPr>
          <a:spLocks noChangeArrowheads="1"/>
        </xdr:cNvSpPr>
      </xdr:nvSpPr>
      <xdr:spPr bwMode="auto">
        <a:xfrm>
          <a:off x="6286500" y="10629900"/>
          <a:ext cx="257175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 fPrintsWithSheet="0"/>
  </xdr:twoCellAnchor>
  <xdr:twoCellAnchor editAs="absolute">
    <xdr:from>
      <xdr:col>14</xdr:col>
      <xdr:colOff>85725</xdr:colOff>
      <xdr:row>74</xdr:row>
      <xdr:rowOff>66675</xdr:rowOff>
    </xdr:from>
    <xdr:to>
      <xdr:col>15</xdr:col>
      <xdr:colOff>142875</xdr:colOff>
      <xdr:row>75</xdr:row>
      <xdr:rowOff>114300</xdr:rowOff>
    </xdr:to>
    <xdr:sp macro="" textlink="">
      <xdr:nvSpPr>
        <xdr:cNvPr id="10261" name="AutoShape 21"/>
        <xdr:cNvSpPr>
          <a:spLocks noChangeArrowheads="1"/>
        </xdr:cNvSpPr>
      </xdr:nvSpPr>
      <xdr:spPr bwMode="auto">
        <a:xfrm>
          <a:off x="2886075" y="14020800"/>
          <a:ext cx="257175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</a:p>
      </xdr:txBody>
    </xdr:sp>
    <xdr:clientData fPrintsWithSheet="0"/>
  </xdr:twoCellAnchor>
  <xdr:twoCellAnchor editAs="absolute">
    <xdr:from>
      <xdr:col>31</xdr:col>
      <xdr:colOff>85725</xdr:colOff>
      <xdr:row>74</xdr:row>
      <xdr:rowOff>66675</xdr:rowOff>
    </xdr:from>
    <xdr:to>
      <xdr:col>32</xdr:col>
      <xdr:colOff>142875</xdr:colOff>
      <xdr:row>75</xdr:row>
      <xdr:rowOff>114300</xdr:rowOff>
    </xdr:to>
    <xdr:sp macro="" textlink="">
      <xdr:nvSpPr>
        <xdr:cNvPr id="10262" name="AutoShape 22"/>
        <xdr:cNvSpPr>
          <a:spLocks noChangeArrowheads="1"/>
        </xdr:cNvSpPr>
      </xdr:nvSpPr>
      <xdr:spPr bwMode="auto">
        <a:xfrm>
          <a:off x="6286500" y="14020800"/>
          <a:ext cx="257175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</a:p>
      </xdr:txBody>
    </xdr:sp>
    <xdr:clientData fPrintsWithSheet="0"/>
  </xdr:twoCellAnchor>
  <xdr:twoCellAnchor editAs="absolute">
    <xdr:from>
      <xdr:col>14</xdr:col>
      <xdr:colOff>85725</xdr:colOff>
      <xdr:row>83</xdr:row>
      <xdr:rowOff>66675</xdr:rowOff>
    </xdr:from>
    <xdr:to>
      <xdr:col>15</xdr:col>
      <xdr:colOff>142875</xdr:colOff>
      <xdr:row>84</xdr:row>
      <xdr:rowOff>114300</xdr:rowOff>
    </xdr:to>
    <xdr:sp macro="" textlink="">
      <xdr:nvSpPr>
        <xdr:cNvPr id="10263" name="AutoShape 23"/>
        <xdr:cNvSpPr>
          <a:spLocks noChangeArrowheads="1"/>
        </xdr:cNvSpPr>
      </xdr:nvSpPr>
      <xdr:spPr bwMode="auto">
        <a:xfrm>
          <a:off x="2886075" y="15716250"/>
          <a:ext cx="257175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</a:p>
      </xdr:txBody>
    </xdr:sp>
    <xdr:clientData fPrintsWithSheet="0"/>
  </xdr:twoCellAnchor>
  <xdr:twoCellAnchor editAs="absolute">
    <xdr:from>
      <xdr:col>31</xdr:col>
      <xdr:colOff>85725</xdr:colOff>
      <xdr:row>83</xdr:row>
      <xdr:rowOff>66675</xdr:rowOff>
    </xdr:from>
    <xdr:to>
      <xdr:col>32</xdr:col>
      <xdr:colOff>142875</xdr:colOff>
      <xdr:row>84</xdr:row>
      <xdr:rowOff>114300</xdr:rowOff>
    </xdr:to>
    <xdr:sp macro="" textlink="">
      <xdr:nvSpPr>
        <xdr:cNvPr id="10264" name="AutoShape 24"/>
        <xdr:cNvSpPr>
          <a:spLocks noChangeArrowheads="1"/>
        </xdr:cNvSpPr>
      </xdr:nvSpPr>
      <xdr:spPr bwMode="auto">
        <a:xfrm>
          <a:off x="6286500" y="15716250"/>
          <a:ext cx="257175" cy="219075"/>
        </a:xfrm>
        <a:prstGeom prst="flowChartPredefinedProcess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590550</xdr:colOff>
      <xdr:row>1</xdr:row>
      <xdr:rowOff>28575</xdr:rowOff>
    </xdr:from>
    <xdr:to>
      <xdr:col>8</xdr:col>
      <xdr:colOff>104775</xdr:colOff>
      <xdr:row>2</xdr:row>
      <xdr:rowOff>180975</xdr:rowOff>
    </xdr:to>
    <xdr:sp macro="" textlink="">
      <xdr:nvSpPr>
        <xdr:cNvPr id="14337" name="AutoShape 1">
          <a:hlinkClick r:id="rId1"/>
        </xdr:cNvPr>
        <xdr:cNvSpPr>
          <a:spLocks noChangeArrowheads="1"/>
        </xdr:cNvSpPr>
      </xdr:nvSpPr>
      <xdr:spPr bwMode="auto">
        <a:xfrm rot="5400000">
          <a:off x="7886700" y="276225"/>
          <a:ext cx="952500" cy="40005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799 w 21600"/>
            <a:gd name="T5" fmla="*/ 0 h 21600"/>
            <a:gd name="T6" fmla="*/ 2700 w 21600"/>
            <a:gd name="T7" fmla="*/ 10800 h 21600"/>
            <a:gd name="T8" fmla="*/ 10799 w 21600"/>
            <a:gd name="T9" fmla="*/ 5400 h 21600"/>
            <a:gd name="T10" fmla="*/ 24300 w 21600"/>
            <a:gd name="T11" fmla="*/ 10800 h 21600"/>
            <a:gd name="T12" fmla="*/ 18900 w 21600"/>
            <a:gd name="T13" fmla="*/ 16200 h 21600"/>
            <a:gd name="T14" fmla="*/ 13500 w 21600"/>
            <a:gd name="T15" fmla="*/ 10800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99CC00"/>
        </a:solidFill>
        <a:ln w="19050">
          <a:solidFill>
            <a:srgbClr val="339966"/>
          </a:solidFill>
          <a:miter lim="800000"/>
          <a:headEnd type="none"/>
          <a:tailEnd type="none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ホームへ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1000125</xdr:colOff>
      <xdr:row>1</xdr:row>
      <xdr:rowOff>19050</xdr:rowOff>
    </xdr:from>
    <xdr:to>
      <xdr:col>1</xdr:col>
      <xdr:colOff>3105150</xdr:colOff>
      <xdr:row>3</xdr:row>
      <xdr:rowOff>219075</xdr:rowOff>
    </xdr:to>
    <xdr:sp macro="" textlink="">
      <xdr:nvSpPr>
        <xdr:cNvPr id="4104" name="AutoShape 8"/>
        <xdr:cNvSpPr>
          <a:spLocks noChangeArrowheads="1"/>
        </xdr:cNvSpPr>
      </xdr:nvSpPr>
      <xdr:spPr bwMode="auto">
        <a:xfrm>
          <a:off x="2676525" y="190500"/>
          <a:ext cx="2105025" cy="542925"/>
        </a:xfrm>
        <a:prstGeom prst="flowChartPredefinedProcess">
          <a:avLst/>
        </a:prstGeom>
        <a:solidFill>
          <a:srgbClr val="FFFF99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　前任地情報</a:t>
          </a:r>
        </a:p>
      </xdr:txBody>
    </xdr:sp>
    <xdr:clientData/>
  </xdr:twoCellAnchor>
  <xdr:twoCellAnchor editAs="absolute">
    <xdr:from>
      <xdr:col>1</xdr:col>
      <xdr:colOff>161925</xdr:colOff>
      <xdr:row>1</xdr:row>
      <xdr:rowOff>47625</xdr:rowOff>
    </xdr:from>
    <xdr:to>
      <xdr:col>1</xdr:col>
      <xdr:colOff>800100</xdr:colOff>
      <xdr:row>3</xdr:row>
      <xdr:rowOff>190500</xdr:rowOff>
    </xdr:to>
    <xdr:sp macro="" textlink="">
      <xdr:nvSpPr>
        <xdr:cNvPr id="4105" name="AutoShape 9">
          <a:hlinkClick r:id="rId1"/>
        </xdr:cNvPr>
        <xdr:cNvSpPr>
          <a:spLocks noChangeArrowheads="1"/>
        </xdr:cNvSpPr>
      </xdr:nvSpPr>
      <xdr:spPr bwMode="auto">
        <a:xfrm>
          <a:off x="1838325" y="219075"/>
          <a:ext cx="638175" cy="485775"/>
        </a:xfrm>
        <a:prstGeom prst="rightArrow">
          <a:avLst>
            <a:gd name="adj1" fmla="val 52944"/>
            <a:gd name="adj2" fmla="val 56861"/>
          </a:avLst>
        </a:prstGeom>
        <a:solidFill>
          <a:srgbClr val="99CCFF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次へ</a:t>
          </a:r>
        </a:p>
      </xdr:txBody>
    </xdr:sp>
    <xdr:clientData/>
  </xdr:twoCellAnchor>
  <xdr:twoCellAnchor editAs="absolute">
    <xdr:from>
      <xdr:col>0</xdr:col>
      <xdr:colOff>1038225</xdr:colOff>
      <xdr:row>1</xdr:row>
      <xdr:rowOff>47625</xdr:rowOff>
    </xdr:from>
    <xdr:to>
      <xdr:col>1</xdr:col>
      <xdr:colOff>0</xdr:colOff>
      <xdr:row>3</xdr:row>
      <xdr:rowOff>190500</xdr:rowOff>
    </xdr:to>
    <xdr:sp macro="" textlink="">
      <xdr:nvSpPr>
        <xdr:cNvPr id="4107" name="AutoShape 11">
          <a:hlinkClick r:id="rId2"/>
        </xdr:cNvPr>
        <xdr:cNvSpPr>
          <a:spLocks noChangeArrowheads="1"/>
        </xdr:cNvSpPr>
      </xdr:nvSpPr>
      <xdr:spPr bwMode="auto">
        <a:xfrm flipH="1">
          <a:off x="1038225" y="219075"/>
          <a:ext cx="638175" cy="485775"/>
        </a:xfrm>
        <a:prstGeom prst="rightArrow">
          <a:avLst>
            <a:gd name="adj1" fmla="val 52944"/>
            <a:gd name="adj2" fmla="val 56861"/>
          </a:avLst>
        </a:prstGeom>
        <a:solidFill>
          <a:srgbClr val="99CCFF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前へ</a:t>
          </a:r>
        </a:p>
      </xdr:txBody>
    </xdr:sp>
    <xdr:clientData/>
  </xdr:twoCellAnchor>
  <xdr:twoCellAnchor editAs="absolute">
    <xdr:from>
      <xdr:col>0</xdr:col>
      <xdr:colOff>0</xdr:colOff>
      <xdr:row>1</xdr:row>
      <xdr:rowOff>85725</xdr:rowOff>
    </xdr:from>
    <xdr:to>
      <xdr:col>0</xdr:col>
      <xdr:colOff>952500</xdr:colOff>
      <xdr:row>3</xdr:row>
      <xdr:rowOff>142875</xdr:rowOff>
    </xdr:to>
    <xdr:sp macro="" textlink="">
      <xdr:nvSpPr>
        <xdr:cNvPr id="4110" name="AutoShape 14">
          <a:hlinkClick r:id="rId3"/>
        </xdr:cNvPr>
        <xdr:cNvSpPr>
          <a:spLocks noChangeArrowheads="1"/>
        </xdr:cNvSpPr>
      </xdr:nvSpPr>
      <xdr:spPr bwMode="auto">
        <a:xfrm rot="5400000">
          <a:off x="0" y="257175"/>
          <a:ext cx="952500" cy="400050"/>
        </a:xfrm>
        <a:custGeom>
          <a:avLst/>
          <a:gdLst>
            <a:gd name="G0" fmla="+- -175125 0 0"/>
            <a:gd name="G1" fmla="+- -11796480 0 0"/>
            <a:gd name="G2" fmla="+- -175125 0 -11796480"/>
            <a:gd name="G3" fmla="+- 10800 0 0"/>
            <a:gd name="G4" fmla="+- 0 0 -175125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4633 0 0"/>
            <a:gd name="G9" fmla="+- 0 0 -11796480"/>
            <a:gd name="G10" fmla="+- 4633 0 2700"/>
            <a:gd name="G11" fmla="cos G10 -175125"/>
            <a:gd name="G12" fmla="sin G10 -175125"/>
            <a:gd name="G13" fmla="cos 13500 -175125"/>
            <a:gd name="G14" fmla="sin 13500 -175125"/>
            <a:gd name="G15" fmla="+- G11 10800 0"/>
            <a:gd name="G16" fmla="+- G12 10800 0"/>
            <a:gd name="G17" fmla="+- G13 10800 0"/>
            <a:gd name="G18" fmla="+- G14 10800 0"/>
            <a:gd name="G19" fmla="*/ 4633 1 2"/>
            <a:gd name="G20" fmla="+- G19 5400 0"/>
            <a:gd name="G21" fmla="cos G20 -175125"/>
            <a:gd name="G22" fmla="sin G20 -175125"/>
            <a:gd name="G23" fmla="+- G21 10800 0"/>
            <a:gd name="G24" fmla="+- G12 G23 G22"/>
            <a:gd name="G25" fmla="+- G22 G23 G11"/>
            <a:gd name="G26" fmla="cos 10800 -175125"/>
            <a:gd name="G27" fmla="sin 10800 -175125"/>
            <a:gd name="G28" fmla="cos 4633 -175125"/>
            <a:gd name="G29" fmla="sin 4633 -175125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-175125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4633 G39"/>
            <a:gd name="G43" fmla="sin 4633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548 w 21600"/>
            <a:gd name="T5" fmla="*/ 2 h 21600"/>
            <a:gd name="T6" fmla="*/ 3083 w 21600"/>
            <a:gd name="T7" fmla="*/ 10800 h 21600"/>
            <a:gd name="T8" fmla="*/ 10691 w 21600"/>
            <a:gd name="T9" fmla="*/ 6168 h 21600"/>
            <a:gd name="T10" fmla="*/ 24285 w 21600"/>
            <a:gd name="T11" fmla="*/ 10170 h 21600"/>
            <a:gd name="T12" fmla="*/ 18777 w 21600"/>
            <a:gd name="T13" fmla="*/ 16218 h 21600"/>
            <a:gd name="T14" fmla="*/ 12730 w 21600"/>
            <a:gd name="T15" fmla="*/ 10709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h="21600" w="24285">
              <a:moveTo>
                <a:pt x="15427" y="10584"/>
              </a:moveTo>
              <a:cubicBezTo>
                <a:pt x="15312" y="8111"/>
                <a:pt x="13274" y="6167"/>
                <a:pt x="10800" y="6167"/>
              </a:cubicBezTo>
              <a:cubicBezTo>
                <a:pt x="8241" y="6167"/>
                <a:pt x="6167" y="8241"/>
                <a:pt x="6167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568" y="0"/>
                <a:pt x="21319" y="4533"/>
                <a:pt x="21588" y="10296"/>
              </a:cubicBezTo>
              <a:lnTo>
                <a:pt x="24285" y="10170"/>
              </a:lnTo>
              <a:lnTo>
                <a:pt x="18777" y="16218"/>
              </a:lnTo>
              <a:lnTo>
                <a:pt x="12730" y="10709"/>
              </a:lnTo>
              <a:lnTo>
                <a:pt x="15427" y="10584"/>
              </a:lnTo>
              <a:close/>
            </a:path>
          </a:pathLst>
        </a:custGeom>
        <a:solidFill>
          <a:srgbClr val="99CC00"/>
        </a:solidFill>
        <a:ln w="19050">
          <a:solidFill>
            <a:srgbClr val="339966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ホームへ</a:t>
          </a:r>
        </a:p>
      </xdr:txBody>
    </xdr:sp>
    <xdr:clientData/>
  </xdr:twoCellAnchor>
  <xdr:twoCellAnchor editAs="absolute">
    <xdr:from>
      <xdr:col>2</xdr:col>
      <xdr:colOff>85725</xdr:colOff>
      <xdr:row>0</xdr:row>
      <xdr:rowOff>95250</xdr:rowOff>
    </xdr:from>
    <xdr:to>
      <xdr:col>6</xdr:col>
      <xdr:colOff>95250</xdr:colOff>
      <xdr:row>3</xdr:row>
      <xdr:rowOff>295275</xdr:rowOff>
    </xdr:to>
    <xdr:sp macro="" textlink="">
      <xdr:nvSpPr>
        <xdr:cNvPr id="4114" name="AutoShape 18">
          <a:hlinkClick r:id="rId4"/>
        </xdr:cNvPr>
        <xdr:cNvSpPr>
          <a:spLocks noChangeArrowheads="1"/>
        </xdr:cNvSpPr>
      </xdr:nvSpPr>
      <xdr:spPr bwMode="auto">
        <a:xfrm>
          <a:off x="4962525" y="95250"/>
          <a:ext cx="1400175" cy="714375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職員異動通報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885825</xdr:colOff>
      <xdr:row>1</xdr:row>
      <xdr:rowOff>19050</xdr:rowOff>
    </xdr:from>
    <xdr:to>
      <xdr:col>3</xdr:col>
      <xdr:colOff>409575</xdr:colOff>
      <xdr:row>2</xdr:row>
      <xdr:rowOff>152400</xdr:rowOff>
    </xdr:to>
    <xdr:sp macro="" textlink="">
      <xdr:nvSpPr>
        <xdr:cNvPr id="6146" name="AutoShape 2">
          <a:hlinkClick r:id="rId1"/>
        </xdr:cNvPr>
        <xdr:cNvSpPr>
          <a:spLocks noChangeArrowheads="1"/>
        </xdr:cNvSpPr>
      </xdr:nvSpPr>
      <xdr:spPr bwMode="auto">
        <a:xfrm>
          <a:off x="1838325" y="142875"/>
          <a:ext cx="638175" cy="485775"/>
        </a:xfrm>
        <a:prstGeom prst="rightArrow">
          <a:avLst>
            <a:gd name="adj1" fmla="val 52944"/>
            <a:gd name="adj2" fmla="val 56861"/>
          </a:avLst>
        </a:prstGeom>
        <a:solidFill>
          <a:srgbClr val="99CCFF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次へ</a:t>
          </a:r>
        </a:p>
      </xdr:txBody>
    </xdr:sp>
    <xdr:clientData/>
  </xdr:twoCellAnchor>
  <xdr:twoCellAnchor editAs="absolute">
    <xdr:from>
      <xdr:col>2</xdr:col>
      <xdr:colOff>85725</xdr:colOff>
      <xdr:row>1</xdr:row>
      <xdr:rowOff>19050</xdr:rowOff>
    </xdr:from>
    <xdr:to>
      <xdr:col>2</xdr:col>
      <xdr:colOff>723900</xdr:colOff>
      <xdr:row>2</xdr:row>
      <xdr:rowOff>152400</xdr:rowOff>
    </xdr:to>
    <xdr:sp macro="" textlink="">
      <xdr:nvSpPr>
        <xdr:cNvPr id="6147" name="AutoShape 3">
          <a:hlinkClick r:id="rId2"/>
        </xdr:cNvPr>
        <xdr:cNvSpPr>
          <a:spLocks noChangeArrowheads="1"/>
        </xdr:cNvSpPr>
      </xdr:nvSpPr>
      <xdr:spPr bwMode="auto">
        <a:xfrm flipH="1">
          <a:off x="1038225" y="142875"/>
          <a:ext cx="638175" cy="485775"/>
        </a:xfrm>
        <a:prstGeom prst="rightArrow">
          <a:avLst>
            <a:gd name="adj1" fmla="val 52944"/>
            <a:gd name="adj2" fmla="val 56861"/>
          </a:avLst>
        </a:prstGeom>
        <a:solidFill>
          <a:srgbClr val="99CCFF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前へ</a:t>
          </a:r>
        </a:p>
      </xdr:txBody>
    </xdr:sp>
    <xdr:clientData/>
  </xdr:twoCellAnchor>
  <xdr:twoCellAnchor editAs="absolute">
    <xdr:from>
      <xdr:col>0</xdr:col>
      <xdr:colOff>0</xdr:colOff>
      <xdr:row>1</xdr:row>
      <xdr:rowOff>57150</xdr:rowOff>
    </xdr:from>
    <xdr:to>
      <xdr:col>2</xdr:col>
      <xdr:colOff>0</xdr:colOff>
      <xdr:row>2</xdr:row>
      <xdr:rowOff>104775</xdr:rowOff>
    </xdr:to>
    <xdr:sp macro="" textlink="">
      <xdr:nvSpPr>
        <xdr:cNvPr id="6148" name="AutoShape 4">
          <a:hlinkClick r:id="rId3"/>
        </xdr:cNvPr>
        <xdr:cNvSpPr>
          <a:spLocks noChangeArrowheads="1"/>
        </xdr:cNvSpPr>
      </xdr:nvSpPr>
      <xdr:spPr bwMode="auto">
        <a:xfrm rot="5400000">
          <a:off x="0" y="180975"/>
          <a:ext cx="952500" cy="40005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799 w 21600"/>
            <a:gd name="T5" fmla="*/ 0 h 21600"/>
            <a:gd name="T6" fmla="*/ 2700 w 21600"/>
            <a:gd name="T7" fmla="*/ 10800 h 21600"/>
            <a:gd name="T8" fmla="*/ 10799 w 21600"/>
            <a:gd name="T9" fmla="*/ 5400 h 21600"/>
            <a:gd name="T10" fmla="*/ 24300 w 21600"/>
            <a:gd name="T11" fmla="*/ 10800 h 21600"/>
            <a:gd name="T12" fmla="*/ 18900 w 21600"/>
            <a:gd name="T13" fmla="*/ 16200 h 21600"/>
            <a:gd name="T14" fmla="*/ 13500 w 21600"/>
            <a:gd name="T15" fmla="*/ 10800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99CC00"/>
        </a:solidFill>
        <a:ln w="19050">
          <a:solidFill>
            <a:srgbClr val="339966"/>
          </a:solidFill>
          <a:miter lim="800000"/>
          <a:headEnd type="none"/>
          <a:tailEnd type="none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ホームへ</a:t>
          </a:r>
        </a:p>
      </xdr:txBody>
    </xdr:sp>
    <xdr:clientData/>
  </xdr:twoCellAnchor>
  <xdr:twoCellAnchor editAs="absolute">
    <xdr:from>
      <xdr:col>3</xdr:col>
      <xdr:colOff>552450</xdr:colOff>
      <xdr:row>0</xdr:row>
      <xdr:rowOff>85725</xdr:rowOff>
    </xdr:from>
    <xdr:to>
      <xdr:col>6</xdr:col>
      <xdr:colOff>352425</xdr:colOff>
      <xdr:row>2</xdr:row>
      <xdr:rowOff>152400</xdr:rowOff>
    </xdr:to>
    <xdr:sp macro="" textlink="">
      <xdr:nvSpPr>
        <xdr:cNvPr id="6145" name="AutoShape 1"/>
        <xdr:cNvSpPr>
          <a:spLocks noChangeArrowheads="1"/>
        </xdr:cNvSpPr>
      </xdr:nvSpPr>
      <xdr:spPr bwMode="auto">
        <a:xfrm>
          <a:off x="2619375" y="85725"/>
          <a:ext cx="2381250" cy="542925"/>
        </a:xfrm>
        <a:prstGeom prst="flowChartPredefinedProcess">
          <a:avLst/>
        </a:prstGeom>
        <a:solidFill>
          <a:srgbClr val="FFFF99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　異動者情報</a:t>
          </a:r>
        </a:p>
      </xdr:txBody>
    </xdr:sp>
    <xdr:clientData/>
  </xdr:twoCellAnchor>
  <xdr:twoCellAnchor editAs="absolute">
    <xdr:from>
      <xdr:col>6</xdr:col>
      <xdr:colOff>542925</xdr:colOff>
      <xdr:row>0</xdr:row>
      <xdr:rowOff>47625</xdr:rowOff>
    </xdr:from>
    <xdr:to>
      <xdr:col>9</xdr:col>
      <xdr:colOff>304800</xdr:colOff>
      <xdr:row>2</xdr:row>
      <xdr:rowOff>180975</xdr:rowOff>
    </xdr:to>
    <xdr:sp macro="" textlink="">
      <xdr:nvSpPr>
        <xdr:cNvPr id="6149" name="AutoShape 5">
          <a:hlinkClick r:id="rId4"/>
        </xdr:cNvPr>
        <xdr:cNvSpPr>
          <a:spLocks noChangeArrowheads="1"/>
        </xdr:cNvSpPr>
      </xdr:nvSpPr>
      <xdr:spPr bwMode="auto">
        <a:xfrm>
          <a:off x="5191125" y="47625"/>
          <a:ext cx="1343025" cy="60960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職員異動通報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685800</xdr:colOff>
      <xdr:row>0</xdr:row>
      <xdr:rowOff>142875</xdr:rowOff>
    </xdr:from>
    <xdr:to>
      <xdr:col>4</xdr:col>
      <xdr:colOff>1781175</xdr:colOff>
      <xdr:row>2</xdr:row>
      <xdr:rowOff>342900</xdr:rowOff>
    </xdr:to>
    <xdr:sp macro="" textlink="">
      <xdr:nvSpPr>
        <xdr:cNvPr id="7169" name="AutoShape 1"/>
        <xdr:cNvSpPr>
          <a:spLocks noChangeArrowheads="1"/>
        </xdr:cNvSpPr>
      </xdr:nvSpPr>
      <xdr:spPr bwMode="auto">
        <a:xfrm>
          <a:off x="2962275" y="142875"/>
          <a:ext cx="2381250" cy="542925"/>
        </a:xfrm>
        <a:prstGeom prst="flowChartPredefinedProcess">
          <a:avLst/>
        </a:prstGeom>
        <a:solidFill>
          <a:srgbClr val="FFFF99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　新任地入力</a:t>
          </a:r>
        </a:p>
      </xdr:txBody>
    </xdr:sp>
    <xdr:clientData/>
  </xdr:twoCellAnchor>
  <xdr:twoCellAnchor editAs="absolute">
    <xdr:from>
      <xdr:col>2</xdr:col>
      <xdr:colOff>695325</xdr:colOff>
      <xdr:row>0</xdr:row>
      <xdr:rowOff>152400</xdr:rowOff>
    </xdr:from>
    <xdr:to>
      <xdr:col>3</xdr:col>
      <xdr:colOff>200025</xdr:colOff>
      <xdr:row>2</xdr:row>
      <xdr:rowOff>295275</xdr:rowOff>
    </xdr:to>
    <xdr:sp macro="" textlink="">
      <xdr:nvSpPr>
        <xdr:cNvPr id="7170" name="AutoShape 2">
          <a:hlinkClick r:id="rId1"/>
        </xdr:cNvPr>
        <xdr:cNvSpPr>
          <a:spLocks noChangeArrowheads="1"/>
        </xdr:cNvSpPr>
      </xdr:nvSpPr>
      <xdr:spPr bwMode="auto">
        <a:xfrm>
          <a:off x="1838325" y="152400"/>
          <a:ext cx="638175" cy="485775"/>
        </a:xfrm>
        <a:prstGeom prst="rightArrow">
          <a:avLst>
            <a:gd name="adj1" fmla="val 52944"/>
            <a:gd name="adj2" fmla="val 56861"/>
          </a:avLst>
        </a:prstGeom>
        <a:solidFill>
          <a:srgbClr val="99CCFF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次へ</a:t>
          </a:r>
        </a:p>
      </xdr:txBody>
    </xdr:sp>
    <xdr:clientData/>
  </xdr:twoCellAnchor>
  <xdr:twoCellAnchor editAs="absolute">
    <xdr:from>
      <xdr:col>1</xdr:col>
      <xdr:colOff>666750</xdr:colOff>
      <xdr:row>0</xdr:row>
      <xdr:rowOff>152400</xdr:rowOff>
    </xdr:from>
    <xdr:to>
      <xdr:col>2</xdr:col>
      <xdr:colOff>533400</xdr:colOff>
      <xdr:row>2</xdr:row>
      <xdr:rowOff>295275</xdr:rowOff>
    </xdr:to>
    <xdr:sp macro="" textlink="">
      <xdr:nvSpPr>
        <xdr:cNvPr id="7171" name="AutoShape 3">
          <a:hlinkClick r:id="rId2"/>
        </xdr:cNvPr>
        <xdr:cNvSpPr>
          <a:spLocks noChangeArrowheads="1"/>
        </xdr:cNvSpPr>
      </xdr:nvSpPr>
      <xdr:spPr bwMode="auto">
        <a:xfrm flipH="1">
          <a:off x="1038225" y="152400"/>
          <a:ext cx="638175" cy="485775"/>
        </a:xfrm>
        <a:prstGeom prst="rightArrow">
          <a:avLst>
            <a:gd name="adj1" fmla="val 52944"/>
            <a:gd name="adj2" fmla="val 56861"/>
          </a:avLst>
        </a:prstGeom>
        <a:solidFill>
          <a:srgbClr val="99CCFF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前へ</a:t>
          </a:r>
        </a:p>
      </xdr:txBody>
    </xdr:sp>
    <xdr:clientData/>
  </xdr:twoCellAnchor>
  <xdr:twoCellAnchor editAs="absolute">
    <xdr:from>
      <xdr:col>0</xdr:col>
      <xdr:colOff>0</xdr:colOff>
      <xdr:row>1</xdr:row>
      <xdr:rowOff>19050</xdr:rowOff>
    </xdr:from>
    <xdr:to>
      <xdr:col>1</xdr:col>
      <xdr:colOff>581025</xdr:colOff>
      <xdr:row>2</xdr:row>
      <xdr:rowOff>247650</xdr:rowOff>
    </xdr:to>
    <xdr:sp macro="" textlink="">
      <xdr:nvSpPr>
        <xdr:cNvPr id="7172" name="AutoShape 4">
          <a:hlinkClick r:id="rId3"/>
        </xdr:cNvPr>
        <xdr:cNvSpPr>
          <a:spLocks noChangeArrowheads="1"/>
        </xdr:cNvSpPr>
      </xdr:nvSpPr>
      <xdr:spPr bwMode="auto">
        <a:xfrm rot="5400000">
          <a:off x="0" y="190500"/>
          <a:ext cx="952500" cy="40005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799 w 21600"/>
            <a:gd name="T5" fmla="*/ 0 h 21600"/>
            <a:gd name="T6" fmla="*/ 2700 w 21600"/>
            <a:gd name="T7" fmla="*/ 10800 h 21600"/>
            <a:gd name="T8" fmla="*/ 10799 w 21600"/>
            <a:gd name="T9" fmla="*/ 5400 h 21600"/>
            <a:gd name="T10" fmla="*/ 24300 w 21600"/>
            <a:gd name="T11" fmla="*/ 10800 h 21600"/>
            <a:gd name="T12" fmla="*/ 18900 w 21600"/>
            <a:gd name="T13" fmla="*/ 16200 h 21600"/>
            <a:gd name="T14" fmla="*/ 13500 w 21600"/>
            <a:gd name="T15" fmla="*/ 10800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99CC00"/>
        </a:solidFill>
        <a:ln w="19050">
          <a:solidFill>
            <a:srgbClr val="339966"/>
          </a:solidFill>
          <a:miter lim="800000"/>
          <a:headEnd type="none"/>
          <a:tailEnd type="none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ホームへ</a:t>
          </a:r>
        </a:p>
      </xdr:txBody>
    </xdr:sp>
    <xdr:clientData/>
  </xdr:twoCellAnchor>
  <xdr:twoCellAnchor>
    <xdr:from>
      <xdr:col>4</xdr:col>
      <xdr:colOff>1981200</xdr:colOff>
      <xdr:row>0</xdr:row>
      <xdr:rowOff>28575</xdr:rowOff>
    </xdr:from>
    <xdr:to>
      <xdr:col>5</xdr:col>
      <xdr:colOff>609600</xdr:colOff>
      <xdr:row>2</xdr:row>
      <xdr:rowOff>400050</xdr:rowOff>
    </xdr:to>
    <xdr:sp macro="" textlink="">
      <xdr:nvSpPr>
        <xdr:cNvPr id="7252" name="AutoShape 84">
          <a:hlinkClick r:id="rId4"/>
        </xdr:cNvPr>
        <xdr:cNvSpPr>
          <a:spLocks noChangeArrowheads="1"/>
        </xdr:cNvSpPr>
      </xdr:nvSpPr>
      <xdr:spPr bwMode="auto">
        <a:xfrm>
          <a:off x="5543550" y="28575"/>
          <a:ext cx="1381125" cy="714375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職員異動通報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28575</xdr:rowOff>
    </xdr:from>
    <xdr:to>
      <xdr:col>2</xdr:col>
      <xdr:colOff>914400</xdr:colOff>
      <xdr:row>2</xdr:row>
      <xdr:rowOff>142875</xdr:rowOff>
    </xdr:to>
    <xdr:sp macro="" textlink="">
      <xdr:nvSpPr>
        <xdr:cNvPr id="2069" name="AutoShape 21"/>
        <xdr:cNvSpPr>
          <a:spLocks noChangeArrowheads="1"/>
        </xdr:cNvSpPr>
      </xdr:nvSpPr>
      <xdr:spPr bwMode="auto">
        <a:xfrm>
          <a:off x="123825" y="28575"/>
          <a:ext cx="1847850" cy="457200"/>
        </a:xfrm>
        <a:prstGeom prst="flowChartPredefinedProcess">
          <a:avLst/>
        </a:prstGeom>
        <a:solidFill>
          <a:srgbClr val="FFFF99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　勤務状況等</a:t>
          </a:r>
        </a:p>
      </xdr:txBody>
    </xdr:sp>
    <xdr:clientData/>
  </xdr:twoCellAnchor>
  <xdr:twoCellAnchor editAs="absolute">
    <xdr:from>
      <xdr:col>2</xdr:col>
      <xdr:colOff>781050</xdr:colOff>
      <xdr:row>3</xdr:row>
      <xdr:rowOff>57150</xdr:rowOff>
    </xdr:from>
    <xdr:to>
      <xdr:col>5</xdr:col>
      <xdr:colOff>57150</xdr:colOff>
      <xdr:row>4</xdr:row>
      <xdr:rowOff>257175</xdr:rowOff>
    </xdr:to>
    <xdr:sp macro="" textlink="">
      <xdr:nvSpPr>
        <xdr:cNvPr id="2076" name="AutoShape 28">
          <a:hlinkClick r:id="rId1"/>
        </xdr:cNvPr>
        <xdr:cNvSpPr>
          <a:spLocks noChangeArrowheads="1"/>
        </xdr:cNvSpPr>
      </xdr:nvSpPr>
      <xdr:spPr bwMode="auto">
        <a:xfrm>
          <a:off x="1838325" y="571500"/>
          <a:ext cx="638175" cy="485775"/>
        </a:xfrm>
        <a:prstGeom prst="rightArrow">
          <a:avLst>
            <a:gd name="adj1" fmla="val 52944"/>
            <a:gd name="adj2" fmla="val 56861"/>
          </a:avLst>
        </a:prstGeom>
        <a:solidFill>
          <a:srgbClr val="99CCFF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次へ</a:t>
          </a:r>
        </a:p>
      </xdr:txBody>
    </xdr:sp>
    <xdr:clientData/>
  </xdr:twoCellAnchor>
  <xdr:twoCellAnchor editAs="absolute">
    <xdr:from>
      <xdr:col>1</xdr:col>
      <xdr:colOff>666750</xdr:colOff>
      <xdr:row>3</xdr:row>
      <xdr:rowOff>57150</xdr:rowOff>
    </xdr:from>
    <xdr:to>
      <xdr:col>2</xdr:col>
      <xdr:colOff>619125</xdr:colOff>
      <xdr:row>4</xdr:row>
      <xdr:rowOff>257175</xdr:rowOff>
    </xdr:to>
    <xdr:sp macro="" textlink="">
      <xdr:nvSpPr>
        <xdr:cNvPr id="2077" name="AutoShape 29">
          <a:hlinkClick r:id="rId2"/>
        </xdr:cNvPr>
        <xdr:cNvSpPr>
          <a:spLocks noChangeArrowheads="1"/>
        </xdr:cNvSpPr>
      </xdr:nvSpPr>
      <xdr:spPr bwMode="auto">
        <a:xfrm flipH="1">
          <a:off x="1038225" y="571500"/>
          <a:ext cx="638175" cy="485775"/>
        </a:xfrm>
        <a:prstGeom prst="rightArrow">
          <a:avLst>
            <a:gd name="adj1" fmla="val 52944"/>
            <a:gd name="adj2" fmla="val 56861"/>
          </a:avLst>
        </a:prstGeom>
        <a:solidFill>
          <a:srgbClr val="99CCFF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前へ</a:t>
          </a:r>
        </a:p>
      </xdr:txBody>
    </xdr:sp>
    <xdr:clientData/>
  </xdr:twoCellAnchor>
  <xdr:twoCellAnchor editAs="absolute">
    <xdr:from>
      <xdr:col>0</xdr:col>
      <xdr:colOff>0</xdr:colOff>
      <xdr:row>3</xdr:row>
      <xdr:rowOff>95250</xdr:rowOff>
    </xdr:from>
    <xdr:to>
      <xdr:col>1</xdr:col>
      <xdr:colOff>581025</xdr:colOff>
      <xdr:row>4</xdr:row>
      <xdr:rowOff>209550</xdr:rowOff>
    </xdr:to>
    <xdr:sp macro="" textlink="">
      <xdr:nvSpPr>
        <xdr:cNvPr id="2078" name="AutoShape 30">
          <a:hlinkClick r:id="rId3"/>
        </xdr:cNvPr>
        <xdr:cNvSpPr>
          <a:spLocks noChangeArrowheads="1"/>
        </xdr:cNvSpPr>
      </xdr:nvSpPr>
      <xdr:spPr bwMode="auto">
        <a:xfrm rot="5400000">
          <a:off x="0" y="609600"/>
          <a:ext cx="952500" cy="40005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799 w 21600"/>
            <a:gd name="T5" fmla="*/ 0 h 21600"/>
            <a:gd name="T6" fmla="*/ 2700 w 21600"/>
            <a:gd name="T7" fmla="*/ 10800 h 21600"/>
            <a:gd name="T8" fmla="*/ 10799 w 21600"/>
            <a:gd name="T9" fmla="*/ 5400 h 21600"/>
            <a:gd name="T10" fmla="*/ 24300 w 21600"/>
            <a:gd name="T11" fmla="*/ 10800 h 21600"/>
            <a:gd name="T12" fmla="*/ 18900 w 21600"/>
            <a:gd name="T13" fmla="*/ 16200 h 21600"/>
            <a:gd name="T14" fmla="*/ 13500 w 21600"/>
            <a:gd name="T15" fmla="*/ 10800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99CC00"/>
        </a:solidFill>
        <a:ln w="19050">
          <a:solidFill>
            <a:srgbClr val="339966"/>
          </a:solidFill>
          <a:miter lim="800000"/>
          <a:headEnd type="none"/>
          <a:tailEnd type="none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ホームへ</a:t>
          </a:r>
        </a:p>
      </xdr:txBody>
    </xdr:sp>
    <xdr:clientData/>
  </xdr:twoCellAnchor>
  <xdr:twoCellAnchor>
    <xdr:from>
      <xdr:col>9</xdr:col>
      <xdr:colOff>76200</xdr:colOff>
      <xdr:row>3</xdr:row>
      <xdr:rowOff>47625</xdr:rowOff>
    </xdr:from>
    <xdr:to>
      <xdr:col>21</xdr:col>
      <xdr:colOff>38100</xdr:colOff>
      <xdr:row>4</xdr:row>
      <xdr:rowOff>266700</xdr:rowOff>
    </xdr:to>
    <xdr:sp macro="" textlink="">
      <xdr:nvSpPr>
        <xdr:cNvPr id="2079" name="AutoShape 31">
          <a:hlinkClick r:id="rId4"/>
        </xdr:cNvPr>
        <xdr:cNvSpPr>
          <a:spLocks noChangeArrowheads="1"/>
        </xdr:cNvSpPr>
      </xdr:nvSpPr>
      <xdr:spPr bwMode="auto">
        <a:xfrm>
          <a:off x="3248025" y="561975"/>
          <a:ext cx="1257300" cy="504825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職員異動通報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7</xdr:row>
          <xdr:rowOff>66675</xdr:rowOff>
        </xdr:from>
        <xdr:to>
          <xdr:col>14</xdr:col>
          <xdr:colOff>19050</xdr:colOff>
          <xdr:row>7</xdr:row>
          <xdr:rowOff>276225</xdr:rowOff>
        </xdr:to>
        <xdr:grpSp>
          <xdr:nvGrpSpPr>
            <xdr:cNvPr id="2830" name="Group 3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514475"/>
              <a:ext cx="657225" cy="209550"/>
              <a:chOff x="439" y="76"/>
              <a:chExt cx="69" cy="24"/>
            </a:xfrm>
          </xdr:grpSpPr>
          <xdr:sp macro="" textlink="">
            <xdr:nvSpPr>
              <xdr:cNvPr id="2081" name="Option Button 33" hidden="1">
                <a:extLst xmlns:a="http://schemas.openxmlformats.org/drawingml/2006/main">
                  <a:ext uri="{63B3BB69-23CF-44E3-9099-C40C66FF867C}">
                    <a14:compatExt spid="_x0000_s208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082" name="Option Button 34" hidden="1">
                <a:extLst xmlns:a="http://schemas.openxmlformats.org/drawingml/2006/main">
                  <a:ext uri="{63B3BB69-23CF-44E3-9099-C40C66FF867C}">
                    <a14:compatExt spid="_x0000_s208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083" name="Group Box 35" hidden="1">
                <a:extLst xmlns:a="http://schemas.openxmlformats.org/drawingml/2006/main">
                  <a:ext uri="{63B3BB69-23CF-44E3-9099-C40C66FF867C}">
                    <a14:compatExt spid="_x0000_s208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8</xdr:row>
          <xdr:rowOff>66675</xdr:rowOff>
        </xdr:from>
        <xdr:to>
          <xdr:col>14</xdr:col>
          <xdr:colOff>19050</xdr:colOff>
          <xdr:row>8</xdr:row>
          <xdr:rowOff>276225</xdr:rowOff>
        </xdr:to>
        <xdr:grpSp>
          <xdr:nvGrpSpPr>
            <xdr:cNvPr id="2831" name="Group 3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838325"/>
              <a:ext cx="657225" cy="209550"/>
              <a:chOff x="439" y="76"/>
              <a:chExt cx="69" cy="24"/>
            </a:xfrm>
          </xdr:grpSpPr>
          <xdr:sp macro="" textlink="">
            <xdr:nvSpPr>
              <xdr:cNvPr id="2085" name="Option Button 37" hidden="1">
                <a:extLst xmlns:a="http://schemas.openxmlformats.org/drawingml/2006/main">
                  <a:ext uri="{63B3BB69-23CF-44E3-9099-C40C66FF867C}">
                    <a14:compatExt spid="_x0000_s208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086" name="Option Button 38" hidden="1">
                <a:extLst xmlns:a="http://schemas.openxmlformats.org/drawingml/2006/main">
                  <a:ext uri="{63B3BB69-23CF-44E3-9099-C40C66FF867C}">
                    <a14:compatExt spid="_x0000_s208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087" name="Group Box 39" hidden="1">
                <a:extLst xmlns:a="http://schemas.openxmlformats.org/drawingml/2006/main">
                  <a:ext uri="{63B3BB69-23CF-44E3-9099-C40C66FF867C}">
                    <a14:compatExt spid="_x0000_s208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9</xdr:row>
          <xdr:rowOff>66675</xdr:rowOff>
        </xdr:from>
        <xdr:to>
          <xdr:col>14</xdr:col>
          <xdr:colOff>19050</xdr:colOff>
          <xdr:row>9</xdr:row>
          <xdr:rowOff>276225</xdr:rowOff>
        </xdr:to>
        <xdr:grpSp>
          <xdr:nvGrpSpPr>
            <xdr:cNvPr id="2832" name="Group 4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162175"/>
              <a:ext cx="657225" cy="209550"/>
              <a:chOff x="439" y="76"/>
              <a:chExt cx="69" cy="24"/>
            </a:xfrm>
          </xdr:grpSpPr>
          <xdr:sp macro="" textlink="">
            <xdr:nvSpPr>
              <xdr:cNvPr id="2089" name="Option Button 41" hidden="1">
                <a:extLst xmlns:a="http://schemas.openxmlformats.org/drawingml/2006/main">
                  <a:ext uri="{63B3BB69-23CF-44E3-9099-C40C66FF867C}">
                    <a14:compatExt spid="_x0000_s208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090" name="Option Button 42" hidden="1">
                <a:extLst xmlns:a="http://schemas.openxmlformats.org/drawingml/2006/main">
                  <a:ext uri="{63B3BB69-23CF-44E3-9099-C40C66FF867C}">
                    <a14:compatExt spid="_x0000_s209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091" name="Group Box 43" hidden="1">
                <a:extLst xmlns:a="http://schemas.openxmlformats.org/drawingml/2006/main">
                  <a:ext uri="{63B3BB69-23CF-44E3-9099-C40C66FF867C}">
                    <a14:compatExt spid="_x0000_s209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10</xdr:row>
          <xdr:rowOff>66675</xdr:rowOff>
        </xdr:from>
        <xdr:to>
          <xdr:col>14</xdr:col>
          <xdr:colOff>19050</xdr:colOff>
          <xdr:row>10</xdr:row>
          <xdr:rowOff>276225</xdr:rowOff>
        </xdr:to>
        <xdr:grpSp>
          <xdr:nvGrpSpPr>
            <xdr:cNvPr id="2833" name="Group 4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486025"/>
              <a:ext cx="657225" cy="209550"/>
              <a:chOff x="439" y="76"/>
              <a:chExt cx="69" cy="24"/>
            </a:xfrm>
          </xdr:grpSpPr>
          <xdr:sp macro="" textlink="">
            <xdr:nvSpPr>
              <xdr:cNvPr id="2093" name="Option Button 45" hidden="1">
                <a:extLst xmlns:a="http://schemas.openxmlformats.org/drawingml/2006/main">
                  <a:ext uri="{63B3BB69-23CF-44E3-9099-C40C66FF867C}">
                    <a14:compatExt spid="_x0000_s209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094" name="Option Button 46" hidden="1">
                <a:extLst xmlns:a="http://schemas.openxmlformats.org/drawingml/2006/main">
                  <a:ext uri="{63B3BB69-23CF-44E3-9099-C40C66FF867C}">
                    <a14:compatExt spid="_x0000_s209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095" name="Group Box 47" hidden="1">
                <a:extLst xmlns:a="http://schemas.openxmlformats.org/drawingml/2006/main">
                  <a:ext uri="{63B3BB69-23CF-44E3-9099-C40C66FF867C}">
                    <a14:compatExt spid="_x0000_s209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11</xdr:row>
          <xdr:rowOff>66675</xdr:rowOff>
        </xdr:from>
        <xdr:to>
          <xdr:col>14</xdr:col>
          <xdr:colOff>19050</xdr:colOff>
          <xdr:row>12</xdr:row>
          <xdr:rowOff>114300</xdr:rowOff>
        </xdr:to>
        <xdr:grpSp>
          <xdr:nvGrpSpPr>
            <xdr:cNvPr id="2834" name="Group 4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809875"/>
              <a:ext cx="657225" cy="209550"/>
              <a:chOff x="439" y="76"/>
              <a:chExt cx="69" cy="24"/>
            </a:xfrm>
          </xdr:grpSpPr>
          <xdr:sp macro="" textlink="">
            <xdr:nvSpPr>
              <xdr:cNvPr id="2097" name="Option Button 49" hidden="1">
                <a:extLst xmlns:a="http://schemas.openxmlformats.org/drawingml/2006/main">
                  <a:ext uri="{63B3BB69-23CF-44E3-9099-C40C66FF867C}">
                    <a14:compatExt spid="_x0000_s209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098" name="Option Button 50" hidden="1">
                <a:extLst xmlns:a="http://schemas.openxmlformats.org/drawingml/2006/main">
                  <a:ext uri="{63B3BB69-23CF-44E3-9099-C40C66FF867C}">
                    <a14:compatExt spid="_x0000_s209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099" name="Group Box 51" hidden="1">
                <a:extLst xmlns:a="http://schemas.openxmlformats.org/drawingml/2006/main">
                  <a:ext uri="{63B3BB69-23CF-44E3-9099-C40C66FF867C}">
                    <a14:compatExt spid="_x0000_s209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13</xdr:row>
          <xdr:rowOff>66675</xdr:rowOff>
        </xdr:from>
        <xdr:to>
          <xdr:col>14</xdr:col>
          <xdr:colOff>19050</xdr:colOff>
          <xdr:row>13</xdr:row>
          <xdr:rowOff>276225</xdr:rowOff>
        </xdr:to>
        <xdr:grpSp>
          <xdr:nvGrpSpPr>
            <xdr:cNvPr id="2835" name="Group 5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133725"/>
              <a:ext cx="657225" cy="209550"/>
              <a:chOff x="439" y="76"/>
              <a:chExt cx="69" cy="24"/>
            </a:xfrm>
          </xdr:grpSpPr>
          <xdr:sp macro="" textlink="">
            <xdr:nvSpPr>
              <xdr:cNvPr id="2101" name="Option Button 53" hidden="1">
                <a:extLst xmlns:a="http://schemas.openxmlformats.org/drawingml/2006/main">
                  <a:ext uri="{63B3BB69-23CF-44E3-9099-C40C66FF867C}">
                    <a14:compatExt spid="_x0000_s210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02" name="Option Button 54" hidden="1">
                <a:extLst xmlns:a="http://schemas.openxmlformats.org/drawingml/2006/main">
                  <a:ext uri="{63B3BB69-23CF-44E3-9099-C40C66FF867C}">
                    <a14:compatExt spid="_x0000_s210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03" name="Group Box 55" hidden="1">
                <a:extLst xmlns:a="http://schemas.openxmlformats.org/drawingml/2006/main">
                  <a:ext uri="{63B3BB69-23CF-44E3-9099-C40C66FF867C}">
                    <a14:compatExt spid="_x0000_s210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21</xdr:row>
          <xdr:rowOff>66675</xdr:rowOff>
        </xdr:from>
        <xdr:to>
          <xdr:col>14</xdr:col>
          <xdr:colOff>19050</xdr:colOff>
          <xdr:row>21</xdr:row>
          <xdr:rowOff>276225</xdr:rowOff>
        </xdr:to>
        <xdr:grpSp>
          <xdr:nvGrpSpPr>
            <xdr:cNvPr id="2836" name="Group 5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791075"/>
              <a:ext cx="657225" cy="209550"/>
              <a:chOff x="439" y="76"/>
              <a:chExt cx="69" cy="24"/>
            </a:xfrm>
          </xdr:grpSpPr>
          <xdr:sp macro="" textlink="">
            <xdr:nvSpPr>
              <xdr:cNvPr id="2105" name="Option Button 57" hidden="1">
                <a:extLst xmlns:a="http://schemas.openxmlformats.org/drawingml/2006/main">
                  <a:ext uri="{63B3BB69-23CF-44E3-9099-C40C66FF867C}">
                    <a14:compatExt spid="_x0000_s210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06" name="Option Button 58" hidden="1">
                <a:extLst xmlns:a="http://schemas.openxmlformats.org/drawingml/2006/main">
                  <a:ext uri="{63B3BB69-23CF-44E3-9099-C40C66FF867C}">
                    <a14:compatExt spid="_x0000_s210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07" name="Group Box 59" hidden="1">
                <a:extLst xmlns:a="http://schemas.openxmlformats.org/drawingml/2006/main">
                  <a:ext uri="{63B3BB69-23CF-44E3-9099-C40C66FF867C}">
                    <a14:compatExt spid="_x0000_s210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22</xdr:row>
          <xdr:rowOff>66675</xdr:rowOff>
        </xdr:from>
        <xdr:to>
          <xdr:col>14</xdr:col>
          <xdr:colOff>19050</xdr:colOff>
          <xdr:row>22</xdr:row>
          <xdr:rowOff>276225</xdr:rowOff>
        </xdr:to>
        <xdr:grpSp>
          <xdr:nvGrpSpPr>
            <xdr:cNvPr id="2837" name="Group 6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114925"/>
              <a:ext cx="657225" cy="209550"/>
              <a:chOff x="439" y="76"/>
              <a:chExt cx="69" cy="24"/>
            </a:xfrm>
          </xdr:grpSpPr>
          <xdr:sp macro="" textlink="">
            <xdr:nvSpPr>
              <xdr:cNvPr id="2109" name="Option Button 61" hidden="1">
                <a:extLst xmlns:a="http://schemas.openxmlformats.org/drawingml/2006/main">
                  <a:ext uri="{63B3BB69-23CF-44E3-9099-C40C66FF867C}">
                    <a14:compatExt spid="_x0000_s210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10" name="Option Button 62" hidden="1">
                <a:extLst xmlns:a="http://schemas.openxmlformats.org/drawingml/2006/main">
                  <a:ext uri="{63B3BB69-23CF-44E3-9099-C40C66FF867C}">
                    <a14:compatExt spid="_x0000_s211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11" name="Group Box 63" hidden="1">
                <a:extLst xmlns:a="http://schemas.openxmlformats.org/drawingml/2006/main">
                  <a:ext uri="{63B3BB69-23CF-44E3-9099-C40C66FF867C}">
                    <a14:compatExt spid="_x0000_s211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23</xdr:row>
          <xdr:rowOff>66675</xdr:rowOff>
        </xdr:from>
        <xdr:to>
          <xdr:col>14</xdr:col>
          <xdr:colOff>19050</xdr:colOff>
          <xdr:row>23</xdr:row>
          <xdr:rowOff>276225</xdr:rowOff>
        </xdr:to>
        <xdr:grpSp>
          <xdr:nvGrpSpPr>
            <xdr:cNvPr id="2838" name="Group 6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438775"/>
              <a:ext cx="657225" cy="209550"/>
              <a:chOff x="439" y="76"/>
              <a:chExt cx="69" cy="24"/>
            </a:xfrm>
          </xdr:grpSpPr>
          <xdr:sp macro="" textlink="">
            <xdr:nvSpPr>
              <xdr:cNvPr id="2113" name="Option Button 65" hidden="1">
                <a:extLst xmlns:a="http://schemas.openxmlformats.org/drawingml/2006/main">
                  <a:ext uri="{63B3BB69-23CF-44E3-9099-C40C66FF867C}">
                    <a14:compatExt spid="_x0000_s211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14" name="Option Button 66" hidden="1">
                <a:extLst xmlns:a="http://schemas.openxmlformats.org/drawingml/2006/main">
                  <a:ext uri="{63B3BB69-23CF-44E3-9099-C40C66FF867C}">
                    <a14:compatExt spid="_x0000_s211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15" name="Group Box 67" hidden="1">
                <a:extLst xmlns:a="http://schemas.openxmlformats.org/drawingml/2006/main">
                  <a:ext uri="{63B3BB69-23CF-44E3-9099-C40C66FF867C}">
                    <a14:compatExt spid="_x0000_s211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24</xdr:row>
          <xdr:rowOff>66675</xdr:rowOff>
        </xdr:from>
        <xdr:to>
          <xdr:col>14</xdr:col>
          <xdr:colOff>19050</xdr:colOff>
          <xdr:row>24</xdr:row>
          <xdr:rowOff>276225</xdr:rowOff>
        </xdr:to>
        <xdr:grpSp>
          <xdr:nvGrpSpPr>
            <xdr:cNvPr id="2839" name="Group 6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762625"/>
              <a:ext cx="657225" cy="209550"/>
              <a:chOff x="439" y="76"/>
              <a:chExt cx="69" cy="24"/>
            </a:xfrm>
          </xdr:grpSpPr>
          <xdr:sp macro="" textlink="">
            <xdr:nvSpPr>
              <xdr:cNvPr id="2117" name="Option Button 69" hidden="1">
                <a:extLst xmlns:a="http://schemas.openxmlformats.org/drawingml/2006/main">
                  <a:ext uri="{63B3BB69-23CF-44E3-9099-C40C66FF867C}">
                    <a14:compatExt spid="_x0000_s211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18" name="Option Button 70" hidden="1">
                <a:extLst xmlns:a="http://schemas.openxmlformats.org/drawingml/2006/main">
                  <a:ext uri="{63B3BB69-23CF-44E3-9099-C40C66FF867C}">
                    <a14:compatExt spid="_x0000_s211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19" name="Group Box 71" hidden="1">
                <a:extLst xmlns:a="http://schemas.openxmlformats.org/drawingml/2006/main">
                  <a:ext uri="{63B3BB69-23CF-44E3-9099-C40C66FF867C}">
                    <a14:compatExt spid="_x0000_s211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25</xdr:row>
          <xdr:rowOff>66675</xdr:rowOff>
        </xdr:from>
        <xdr:to>
          <xdr:col>14</xdr:col>
          <xdr:colOff>19050</xdr:colOff>
          <xdr:row>26</xdr:row>
          <xdr:rowOff>114300</xdr:rowOff>
        </xdr:to>
        <xdr:grpSp>
          <xdr:nvGrpSpPr>
            <xdr:cNvPr id="2840" name="Group 7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6086475"/>
              <a:ext cx="657225" cy="209550"/>
              <a:chOff x="439" y="76"/>
              <a:chExt cx="69" cy="24"/>
            </a:xfrm>
          </xdr:grpSpPr>
          <xdr:sp macro="" textlink="">
            <xdr:nvSpPr>
              <xdr:cNvPr id="2121" name="Option Button 73" hidden="1">
                <a:extLst xmlns:a="http://schemas.openxmlformats.org/drawingml/2006/main">
                  <a:ext uri="{63B3BB69-23CF-44E3-9099-C40C66FF867C}">
                    <a14:compatExt spid="_x0000_s212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22" name="Option Button 74" hidden="1">
                <a:extLst xmlns:a="http://schemas.openxmlformats.org/drawingml/2006/main">
                  <a:ext uri="{63B3BB69-23CF-44E3-9099-C40C66FF867C}">
                    <a14:compatExt spid="_x0000_s212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23" name="Group Box 75" hidden="1">
                <a:extLst xmlns:a="http://schemas.openxmlformats.org/drawingml/2006/main">
                  <a:ext uri="{63B3BB69-23CF-44E3-9099-C40C66FF867C}">
                    <a14:compatExt spid="_x0000_s212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27</xdr:row>
          <xdr:rowOff>66675</xdr:rowOff>
        </xdr:from>
        <xdr:to>
          <xdr:col>14</xdr:col>
          <xdr:colOff>19050</xdr:colOff>
          <xdr:row>27</xdr:row>
          <xdr:rowOff>276225</xdr:rowOff>
        </xdr:to>
        <xdr:grpSp>
          <xdr:nvGrpSpPr>
            <xdr:cNvPr id="2841" name="Group 7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6410325"/>
              <a:ext cx="657225" cy="209550"/>
              <a:chOff x="439" y="76"/>
              <a:chExt cx="69" cy="24"/>
            </a:xfrm>
          </xdr:grpSpPr>
          <xdr:sp macro="" textlink="">
            <xdr:nvSpPr>
              <xdr:cNvPr id="2125" name="Option Button 77" hidden="1">
                <a:extLst xmlns:a="http://schemas.openxmlformats.org/drawingml/2006/main">
                  <a:ext uri="{63B3BB69-23CF-44E3-9099-C40C66FF867C}">
                    <a14:compatExt spid="_x0000_s212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26" name="Option Button 78" hidden="1">
                <a:extLst xmlns:a="http://schemas.openxmlformats.org/drawingml/2006/main">
                  <a:ext uri="{63B3BB69-23CF-44E3-9099-C40C66FF867C}">
                    <a14:compatExt spid="_x0000_s212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27" name="Group Box 79" hidden="1">
                <a:extLst xmlns:a="http://schemas.openxmlformats.org/drawingml/2006/main">
                  <a:ext uri="{63B3BB69-23CF-44E3-9099-C40C66FF867C}">
                    <a14:compatExt spid="_x0000_s212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35</xdr:row>
          <xdr:rowOff>66675</xdr:rowOff>
        </xdr:from>
        <xdr:to>
          <xdr:col>14</xdr:col>
          <xdr:colOff>19050</xdr:colOff>
          <xdr:row>35</xdr:row>
          <xdr:rowOff>276225</xdr:rowOff>
        </xdr:to>
        <xdr:grpSp>
          <xdr:nvGrpSpPr>
            <xdr:cNvPr id="2842" name="Group 8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8067675"/>
              <a:ext cx="657225" cy="209550"/>
              <a:chOff x="439" y="76"/>
              <a:chExt cx="69" cy="24"/>
            </a:xfrm>
          </xdr:grpSpPr>
          <xdr:sp macro="" textlink="">
            <xdr:nvSpPr>
              <xdr:cNvPr id="2129" name="Option Button 81" hidden="1">
                <a:extLst xmlns:a="http://schemas.openxmlformats.org/drawingml/2006/main">
                  <a:ext uri="{63B3BB69-23CF-44E3-9099-C40C66FF867C}">
                    <a14:compatExt spid="_x0000_s212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30" name="Option Button 82" hidden="1">
                <a:extLst xmlns:a="http://schemas.openxmlformats.org/drawingml/2006/main">
                  <a:ext uri="{63B3BB69-23CF-44E3-9099-C40C66FF867C}">
                    <a14:compatExt spid="_x0000_s213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31" name="Group Box 83" hidden="1">
                <a:extLst xmlns:a="http://schemas.openxmlformats.org/drawingml/2006/main">
                  <a:ext uri="{63B3BB69-23CF-44E3-9099-C40C66FF867C}">
                    <a14:compatExt spid="_x0000_s213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36</xdr:row>
          <xdr:rowOff>66675</xdr:rowOff>
        </xdr:from>
        <xdr:to>
          <xdr:col>14</xdr:col>
          <xdr:colOff>19050</xdr:colOff>
          <xdr:row>36</xdr:row>
          <xdr:rowOff>276225</xdr:rowOff>
        </xdr:to>
        <xdr:grpSp>
          <xdr:nvGrpSpPr>
            <xdr:cNvPr id="2843" name="Group 8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8391525"/>
              <a:ext cx="657225" cy="209550"/>
              <a:chOff x="439" y="76"/>
              <a:chExt cx="69" cy="24"/>
            </a:xfrm>
          </xdr:grpSpPr>
          <xdr:sp macro="" textlink="">
            <xdr:nvSpPr>
              <xdr:cNvPr id="2133" name="Option Button 85" hidden="1">
                <a:extLst xmlns:a="http://schemas.openxmlformats.org/drawingml/2006/main">
                  <a:ext uri="{63B3BB69-23CF-44E3-9099-C40C66FF867C}">
                    <a14:compatExt spid="_x0000_s213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34" name="Option Button 86" hidden="1">
                <a:extLst xmlns:a="http://schemas.openxmlformats.org/drawingml/2006/main">
                  <a:ext uri="{63B3BB69-23CF-44E3-9099-C40C66FF867C}">
                    <a14:compatExt spid="_x0000_s213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35" name="Group Box 87" hidden="1">
                <a:extLst xmlns:a="http://schemas.openxmlformats.org/drawingml/2006/main">
                  <a:ext uri="{63B3BB69-23CF-44E3-9099-C40C66FF867C}">
                    <a14:compatExt spid="_x0000_s213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37</xdr:row>
          <xdr:rowOff>66675</xdr:rowOff>
        </xdr:from>
        <xdr:to>
          <xdr:col>14</xdr:col>
          <xdr:colOff>19050</xdr:colOff>
          <xdr:row>37</xdr:row>
          <xdr:rowOff>276225</xdr:rowOff>
        </xdr:to>
        <xdr:grpSp>
          <xdr:nvGrpSpPr>
            <xdr:cNvPr id="2844" name="Group 8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8715375"/>
              <a:ext cx="657225" cy="209550"/>
              <a:chOff x="439" y="76"/>
              <a:chExt cx="69" cy="24"/>
            </a:xfrm>
          </xdr:grpSpPr>
          <xdr:sp macro="" textlink="">
            <xdr:nvSpPr>
              <xdr:cNvPr id="2137" name="Option Button 89" hidden="1">
                <a:extLst xmlns:a="http://schemas.openxmlformats.org/drawingml/2006/main">
                  <a:ext uri="{63B3BB69-23CF-44E3-9099-C40C66FF867C}">
                    <a14:compatExt spid="_x0000_s213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38" name="Option Button 90" hidden="1">
                <a:extLst xmlns:a="http://schemas.openxmlformats.org/drawingml/2006/main">
                  <a:ext uri="{63B3BB69-23CF-44E3-9099-C40C66FF867C}">
                    <a14:compatExt spid="_x0000_s213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39" name="Group Box 91" hidden="1">
                <a:extLst xmlns:a="http://schemas.openxmlformats.org/drawingml/2006/main">
                  <a:ext uri="{63B3BB69-23CF-44E3-9099-C40C66FF867C}">
                    <a14:compatExt spid="_x0000_s213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38</xdr:row>
          <xdr:rowOff>66675</xdr:rowOff>
        </xdr:from>
        <xdr:to>
          <xdr:col>14</xdr:col>
          <xdr:colOff>19050</xdr:colOff>
          <xdr:row>38</xdr:row>
          <xdr:rowOff>276225</xdr:rowOff>
        </xdr:to>
        <xdr:grpSp>
          <xdr:nvGrpSpPr>
            <xdr:cNvPr id="2845" name="Group 9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9039225"/>
              <a:ext cx="657225" cy="209550"/>
              <a:chOff x="439" y="76"/>
              <a:chExt cx="69" cy="24"/>
            </a:xfrm>
          </xdr:grpSpPr>
          <xdr:sp macro="" textlink="">
            <xdr:nvSpPr>
              <xdr:cNvPr id="2141" name="Option Button 93" hidden="1">
                <a:extLst xmlns:a="http://schemas.openxmlformats.org/drawingml/2006/main">
                  <a:ext uri="{63B3BB69-23CF-44E3-9099-C40C66FF867C}">
                    <a14:compatExt spid="_x0000_s214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42" name="Option Button 94" hidden="1">
                <a:extLst xmlns:a="http://schemas.openxmlformats.org/drawingml/2006/main">
                  <a:ext uri="{63B3BB69-23CF-44E3-9099-C40C66FF867C}">
                    <a14:compatExt spid="_x0000_s214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43" name="Group Box 95" hidden="1">
                <a:extLst xmlns:a="http://schemas.openxmlformats.org/drawingml/2006/main">
                  <a:ext uri="{63B3BB69-23CF-44E3-9099-C40C66FF867C}">
                    <a14:compatExt spid="_x0000_s214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39</xdr:row>
          <xdr:rowOff>66675</xdr:rowOff>
        </xdr:from>
        <xdr:to>
          <xdr:col>14</xdr:col>
          <xdr:colOff>19050</xdr:colOff>
          <xdr:row>40</xdr:row>
          <xdr:rowOff>114300</xdr:rowOff>
        </xdr:to>
        <xdr:grpSp>
          <xdr:nvGrpSpPr>
            <xdr:cNvPr id="2846" name="Group 9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9363075"/>
              <a:ext cx="657225" cy="209550"/>
              <a:chOff x="439" y="76"/>
              <a:chExt cx="69" cy="24"/>
            </a:xfrm>
          </xdr:grpSpPr>
          <xdr:sp macro="" textlink="">
            <xdr:nvSpPr>
              <xdr:cNvPr id="2145" name="Option Button 97" hidden="1">
                <a:extLst xmlns:a="http://schemas.openxmlformats.org/drawingml/2006/main">
                  <a:ext uri="{63B3BB69-23CF-44E3-9099-C40C66FF867C}">
                    <a14:compatExt spid="_x0000_s214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46" name="Option Button 98" hidden="1">
                <a:extLst xmlns:a="http://schemas.openxmlformats.org/drawingml/2006/main">
                  <a:ext uri="{63B3BB69-23CF-44E3-9099-C40C66FF867C}">
                    <a14:compatExt spid="_x0000_s214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47" name="Group Box 99" hidden="1">
                <a:extLst xmlns:a="http://schemas.openxmlformats.org/drawingml/2006/main">
                  <a:ext uri="{63B3BB69-23CF-44E3-9099-C40C66FF867C}">
                    <a14:compatExt spid="_x0000_s214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41</xdr:row>
          <xdr:rowOff>66675</xdr:rowOff>
        </xdr:from>
        <xdr:to>
          <xdr:col>14</xdr:col>
          <xdr:colOff>19050</xdr:colOff>
          <xdr:row>41</xdr:row>
          <xdr:rowOff>276225</xdr:rowOff>
        </xdr:to>
        <xdr:grpSp>
          <xdr:nvGrpSpPr>
            <xdr:cNvPr id="2847" name="Group 10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9686925"/>
              <a:ext cx="657225" cy="209550"/>
              <a:chOff x="439" y="76"/>
              <a:chExt cx="69" cy="24"/>
            </a:xfrm>
          </xdr:grpSpPr>
          <xdr:sp macro="" textlink="">
            <xdr:nvSpPr>
              <xdr:cNvPr id="2149" name="Option Button 101" hidden="1">
                <a:extLst xmlns:a="http://schemas.openxmlformats.org/drawingml/2006/main">
                  <a:ext uri="{63B3BB69-23CF-44E3-9099-C40C66FF867C}">
                    <a14:compatExt spid="_x0000_s214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50" name="Option Button 102" hidden="1">
                <a:extLst xmlns:a="http://schemas.openxmlformats.org/drawingml/2006/main">
                  <a:ext uri="{63B3BB69-23CF-44E3-9099-C40C66FF867C}">
                    <a14:compatExt spid="_x0000_s215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51" name="Group Box 103" hidden="1">
                <a:extLst xmlns:a="http://schemas.openxmlformats.org/drawingml/2006/main">
                  <a:ext uri="{63B3BB69-23CF-44E3-9099-C40C66FF867C}">
                    <a14:compatExt spid="_x0000_s215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49</xdr:row>
          <xdr:rowOff>66675</xdr:rowOff>
        </xdr:from>
        <xdr:to>
          <xdr:col>14</xdr:col>
          <xdr:colOff>19050</xdr:colOff>
          <xdr:row>49</xdr:row>
          <xdr:rowOff>276225</xdr:rowOff>
        </xdr:to>
        <xdr:grpSp>
          <xdr:nvGrpSpPr>
            <xdr:cNvPr id="2848" name="Group 10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1344275"/>
              <a:ext cx="657225" cy="209550"/>
              <a:chOff x="439" y="76"/>
              <a:chExt cx="69" cy="24"/>
            </a:xfrm>
          </xdr:grpSpPr>
          <xdr:sp macro="" textlink="">
            <xdr:nvSpPr>
              <xdr:cNvPr id="2153" name="Option Button 105" hidden="1">
                <a:extLst xmlns:a="http://schemas.openxmlformats.org/drawingml/2006/main">
                  <a:ext uri="{63B3BB69-23CF-44E3-9099-C40C66FF867C}">
                    <a14:compatExt spid="_x0000_s215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54" name="Option Button 106" hidden="1">
                <a:extLst xmlns:a="http://schemas.openxmlformats.org/drawingml/2006/main">
                  <a:ext uri="{63B3BB69-23CF-44E3-9099-C40C66FF867C}">
                    <a14:compatExt spid="_x0000_s215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55" name="Group Box 107" hidden="1">
                <a:extLst xmlns:a="http://schemas.openxmlformats.org/drawingml/2006/main">
                  <a:ext uri="{63B3BB69-23CF-44E3-9099-C40C66FF867C}">
                    <a14:compatExt spid="_x0000_s215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50</xdr:row>
          <xdr:rowOff>66675</xdr:rowOff>
        </xdr:from>
        <xdr:to>
          <xdr:col>14</xdr:col>
          <xdr:colOff>19050</xdr:colOff>
          <xdr:row>50</xdr:row>
          <xdr:rowOff>276225</xdr:rowOff>
        </xdr:to>
        <xdr:grpSp>
          <xdr:nvGrpSpPr>
            <xdr:cNvPr id="2849" name="Group 10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1668125"/>
              <a:ext cx="657225" cy="209550"/>
              <a:chOff x="439" y="76"/>
              <a:chExt cx="69" cy="24"/>
            </a:xfrm>
          </xdr:grpSpPr>
          <xdr:sp macro="" textlink="">
            <xdr:nvSpPr>
              <xdr:cNvPr id="2157" name="Option Button 109" hidden="1">
                <a:extLst xmlns:a="http://schemas.openxmlformats.org/drawingml/2006/main">
                  <a:ext uri="{63B3BB69-23CF-44E3-9099-C40C66FF867C}">
                    <a14:compatExt spid="_x0000_s215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58" name="Option Button 110" hidden="1">
                <a:extLst xmlns:a="http://schemas.openxmlformats.org/drawingml/2006/main">
                  <a:ext uri="{63B3BB69-23CF-44E3-9099-C40C66FF867C}">
                    <a14:compatExt spid="_x0000_s215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59" name="Group Box 111" hidden="1">
                <a:extLst xmlns:a="http://schemas.openxmlformats.org/drawingml/2006/main">
                  <a:ext uri="{63B3BB69-23CF-44E3-9099-C40C66FF867C}">
                    <a14:compatExt spid="_x0000_s215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51</xdr:row>
          <xdr:rowOff>66675</xdr:rowOff>
        </xdr:from>
        <xdr:to>
          <xdr:col>14</xdr:col>
          <xdr:colOff>19050</xdr:colOff>
          <xdr:row>51</xdr:row>
          <xdr:rowOff>276225</xdr:rowOff>
        </xdr:to>
        <xdr:grpSp>
          <xdr:nvGrpSpPr>
            <xdr:cNvPr id="2850" name="Group 11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1991975"/>
              <a:ext cx="657225" cy="209550"/>
              <a:chOff x="439" y="76"/>
              <a:chExt cx="69" cy="24"/>
            </a:xfrm>
          </xdr:grpSpPr>
          <xdr:sp macro="" textlink="">
            <xdr:nvSpPr>
              <xdr:cNvPr id="2161" name="Option Button 113" hidden="1">
                <a:extLst xmlns:a="http://schemas.openxmlformats.org/drawingml/2006/main">
                  <a:ext uri="{63B3BB69-23CF-44E3-9099-C40C66FF867C}">
                    <a14:compatExt spid="_x0000_s216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62" name="Option Button 114" hidden="1">
                <a:extLst xmlns:a="http://schemas.openxmlformats.org/drawingml/2006/main">
                  <a:ext uri="{63B3BB69-23CF-44E3-9099-C40C66FF867C}">
                    <a14:compatExt spid="_x0000_s216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63" name="Group Box 115" hidden="1">
                <a:extLst xmlns:a="http://schemas.openxmlformats.org/drawingml/2006/main">
                  <a:ext uri="{63B3BB69-23CF-44E3-9099-C40C66FF867C}">
                    <a14:compatExt spid="_x0000_s216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52</xdr:row>
          <xdr:rowOff>66675</xdr:rowOff>
        </xdr:from>
        <xdr:to>
          <xdr:col>14</xdr:col>
          <xdr:colOff>19050</xdr:colOff>
          <xdr:row>52</xdr:row>
          <xdr:rowOff>276225</xdr:rowOff>
        </xdr:to>
        <xdr:grpSp>
          <xdr:nvGrpSpPr>
            <xdr:cNvPr id="2851" name="Group 11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2315825"/>
              <a:ext cx="657225" cy="209550"/>
              <a:chOff x="439" y="76"/>
              <a:chExt cx="69" cy="24"/>
            </a:xfrm>
          </xdr:grpSpPr>
          <xdr:sp macro="" textlink="">
            <xdr:nvSpPr>
              <xdr:cNvPr id="2165" name="Option Button 117" hidden="1">
                <a:extLst xmlns:a="http://schemas.openxmlformats.org/drawingml/2006/main">
                  <a:ext uri="{63B3BB69-23CF-44E3-9099-C40C66FF867C}">
                    <a14:compatExt spid="_x0000_s216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66" name="Option Button 118" hidden="1">
                <a:extLst xmlns:a="http://schemas.openxmlformats.org/drawingml/2006/main">
                  <a:ext uri="{63B3BB69-23CF-44E3-9099-C40C66FF867C}">
                    <a14:compatExt spid="_x0000_s216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67" name="Group Box 119" hidden="1">
                <a:extLst xmlns:a="http://schemas.openxmlformats.org/drawingml/2006/main">
                  <a:ext uri="{63B3BB69-23CF-44E3-9099-C40C66FF867C}">
                    <a14:compatExt spid="_x0000_s216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53</xdr:row>
          <xdr:rowOff>66675</xdr:rowOff>
        </xdr:from>
        <xdr:to>
          <xdr:col>14</xdr:col>
          <xdr:colOff>19050</xdr:colOff>
          <xdr:row>54</xdr:row>
          <xdr:rowOff>114300</xdr:rowOff>
        </xdr:to>
        <xdr:grpSp>
          <xdr:nvGrpSpPr>
            <xdr:cNvPr id="2852" name="Group 12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2639675"/>
              <a:ext cx="657225" cy="209550"/>
              <a:chOff x="439" y="76"/>
              <a:chExt cx="69" cy="24"/>
            </a:xfrm>
          </xdr:grpSpPr>
          <xdr:sp macro="" textlink="">
            <xdr:nvSpPr>
              <xdr:cNvPr id="2169" name="Option Button 121" hidden="1">
                <a:extLst xmlns:a="http://schemas.openxmlformats.org/drawingml/2006/main">
                  <a:ext uri="{63B3BB69-23CF-44E3-9099-C40C66FF867C}">
                    <a14:compatExt spid="_x0000_s216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70" name="Option Button 122" hidden="1">
                <a:extLst xmlns:a="http://schemas.openxmlformats.org/drawingml/2006/main">
                  <a:ext uri="{63B3BB69-23CF-44E3-9099-C40C66FF867C}">
                    <a14:compatExt spid="_x0000_s217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71" name="Group Box 123" hidden="1">
                <a:extLst xmlns:a="http://schemas.openxmlformats.org/drawingml/2006/main">
                  <a:ext uri="{63B3BB69-23CF-44E3-9099-C40C66FF867C}">
                    <a14:compatExt spid="_x0000_s217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55</xdr:row>
          <xdr:rowOff>66675</xdr:rowOff>
        </xdr:from>
        <xdr:to>
          <xdr:col>14</xdr:col>
          <xdr:colOff>19050</xdr:colOff>
          <xdr:row>55</xdr:row>
          <xdr:rowOff>276225</xdr:rowOff>
        </xdr:to>
        <xdr:grpSp>
          <xdr:nvGrpSpPr>
            <xdr:cNvPr id="2853" name="Group 12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2963525"/>
              <a:ext cx="657225" cy="209550"/>
              <a:chOff x="439" y="76"/>
              <a:chExt cx="69" cy="24"/>
            </a:xfrm>
          </xdr:grpSpPr>
          <xdr:sp macro="" textlink="">
            <xdr:nvSpPr>
              <xdr:cNvPr id="2173" name="Option Button 125" hidden="1">
                <a:extLst xmlns:a="http://schemas.openxmlformats.org/drawingml/2006/main">
                  <a:ext uri="{63B3BB69-23CF-44E3-9099-C40C66FF867C}">
                    <a14:compatExt spid="_x0000_s217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74" name="Option Button 126" hidden="1">
                <a:extLst xmlns:a="http://schemas.openxmlformats.org/drawingml/2006/main">
                  <a:ext uri="{63B3BB69-23CF-44E3-9099-C40C66FF867C}">
                    <a14:compatExt spid="_x0000_s217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75" name="Group Box 127" hidden="1">
                <a:extLst xmlns:a="http://schemas.openxmlformats.org/drawingml/2006/main">
                  <a:ext uri="{63B3BB69-23CF-44E3-9099-C40C66FF867C}">
                    <a14:compatExt spid="_x0000_s217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63</xdr:row>
          <xdr:rowOff>66675</xdr:rowOff>
        </xdr:from>
        <xdr:to>
          <xdr:col>14</xdr:col>
          <xdr:colOff>19050</xdr:colOff>
          <xdr:row>63</xdr:row>
          <xdr:rowOff>276225</xdr:rowOff>
        </xdr:to>
        <xdr:grpSp>
          <xdr:nvGrpSpPr>
            <xdr:cNvPr id="2854" name="Group 12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4620875"/>
              <a:ext cx="657225" cy="209550"/>
              <a:chOff x="439" y="76"/>
              <a:chExt cx="69" cy="24"/>
            </a:xfrm>
          </xdr:grpSpPr>
          <xdr:sp macro="" textlink="">
            <xdr:nvSpPr>
              <xdr:cNvPr id="2177" name="Option Button 129" hidden="1">
                <a:extLst xmlns:a="http://schemas.openxmlformats.org/drawingml/2006/main">
                  <a:ext uri="{63B3BB69-23CF-44E3-9099-C40C66FF867C}">
                    <a14:compatExt spid="_x0000_s217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78" name="Option Button 130" hidden="1">
                <a:extLst xmlns:a="http://schemas.openxmlformats.org/drawingml/2006/main">
                  <a:ext uri="{63B3BB69-23CF-44E3-9099-C40C66FF867C}">
                    <a14:compatExt spid="_x0000_s217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79" name="Group Box 131" hidden="1">
                <a:extLst xmlns:a="http://schemas.openxmlformats.org/drawingml/2006/main">
                  <a:ext uri="{63B3BB69-23CF-44E3-9099-C40C66FF867C}">
                    <a14:compatExt spid="_x0000_s217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64</xdr:row>
          <xdr:rowOff>66675</xdr:rowOff>
        </xdr:from>
        <xdr:to>
          <xdr:col>14</xdr:col>
          <xdr:colOff>19050</xdr:colOff>
          <xdr:row>64</xdr:row>
          <xdr:rowOff>276225</xdr:rowOff>
        </xdr:to>
        <xdr:grpSp>
          <xdr:nvGrpSpPr>
            <xdr:cNvPr id="2855" name="Group 13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4944725"/>
              <a:ext cx="657225" cy="209550"/>
              <a:chOff x="439" y="76"/>
              <a:chExt cx="69" cy="24"/>
            </a:xfrm>
          </xdr:grpSpPr>
          <xdr:sp macro="" textlink="">
            <xdr:nvSpPr>
              <xdr:cNvPr id="2181" name="Option Button 133" hidden="1">
                <a:extLst xmlns:a="http://schemas.openxmlformats.org/drawingml/2006/main">
                  <a:ext uri="{63B3BB69-23CF-44E3-9099-C40C66FF867C}">
                    <a14:compatExt spid="_x0000_s218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82" name="Option Button 134" hidden="1">
                <a:extLst xmlns:a="http://schemas.openxmlformats.org/drawingml/2006/main">
                  <a:ext uri="{63B3BB69-23CF-44E3-9099-C40C66FF867C}">
                    <a14:compatExt spid="_x0000_s218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83" name="Group Box 135" hidden="1">
                <a:extLst xmlns:a="http://schemas.openxmlformats.org/drawingml/2006/main">
                  <a:ext uri="{63B3BB69-23CF-44E3-9099-C40C66FF867C}">
                    <a14:compatExt spid="_x0000_s218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65</xdr:row>
          <xdr:rowOff>66675</xdr:rowOff>
        </xdr:from>
        <xdr:to>
          <xdr:col>14</xdr:col>
          <xdr:colOff>19050</xdr:colOff>
          <xdr:row>65</xdr:row>
          <xdr:rowOff>276225</xdr:rowOff>
        </xdr:to>
        <xdr:grpSp>
          <xdr:nvGrpSpPr>
            <xdr:cNvPr id="2856" name="Group 13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5268575"/>
              <a:ext cx="657225" cy="209550"/>
              <a:chOff x="439" y="76"/>
              <a:chExt cx="69" cy="24"/>
            </a:xfrm>
          </xdr:grpSpPr>
          <xdr:sp macro="" textlink="">
            <xdr:nvSpPr>
              <xdr:cNvPr id="2185" name="Option Button 137" hidden="1">
                <a:extLst xmlns:a="http://schemas.openxmlformats.org/drawingml/2006/main">
                  <a:ext uri="{63B3BB69-23CF-44E3-9099-C40C66FF867C}">
                    <a14:compatExt spid="_x0000_s218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86" name="Option Button 138" hidden="1">
                <a:extLst xmlns:a="http://schemas.openxmlformats.org/drawingml/2006/main">
                  <a:ext uri="{63B3BB69-23CF-44E3-9099-C40C66FF867C}">
                    <a14:compatExt spid="_x0000_s218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87" name="Group Box 139" hidden="1">
                <a:extLst xmlns:a="http://schemas.openxmlformats.org/drawingml/2006/main">
                  <a:ext uri="{63B3BB69-23CF-44E3-9099-C40C66FF867C}">
                    <a14:compatExt spid="_x0000_s218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66</xdr:row>
          <xdr:rowOff>66675</xdr:rowOff>
        </xdr:from>
        <xdr:to>
          <xdr:col>14</xdr:col>
          <xdr:colOff>19050</xdr:colOff>
          <xdr:row>66</xdr:row>
          <xdr:rowOff>276225</xdr:rowOff>
        </xdr:to>
        <xdr:grpSp>
          <xdr:nvGrpSpPr>
            <xdr:cNvPr id="2857" name="Group 14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5592425"/>
              <a:ext cx="657225" cy="209550"/>
              <a:chOff x="439" y="76"/>
              <a:chExt cx="69" cy="24"/>
            </a:xfrm>
          </xdr:grpSpPr>
          <xdr:sp macro="" textlink="">
            <xdr:nvSpPr>
              <xdr:cNvPr id="2189" name="Option Button 141" hidden="1">
                <a:extLst xmlns:a="http://schemas.openxmlformats.org/drawingml/2006/main">
                  <a:ext uri="{63B3BB69-23CF-44E3-9099-C40C66FF867C}">
                    <a14:compatExt spid="_x0000_s218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90" name="Option Button 142" hidden="1">
                <a:extLst xmlns:a="http://schemas.openxmlformats.org/drawingml/2006/main">
                  <a:ext uri="{63B3BB69-23CF-44E3-9099-C40C66FF867C}">
                    <a14:compatExt spid="_x0000_s219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91" name="Group Box 143" hidden="1">
                <a:extLst xmlns:a="http://schemas.openxmlformats.org/drawingml/2006/main">
                  <a:ext uri="{63B3BB69-23CF-44E3-9099-C40C66FF867C}">
                    <a14:compatExt spid="_x0000_s219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67</xdr:row>
          <xdr:rowOff>66675</xdr:rowOff>
        </xdr:from>
        <xdr:to>
          <xdr:col>14</xdr:col>
          <xdr:colOff>19050</xdr:colOff>
          <xdr:row>68</xdr:row>
          <xdr:rowOff>114300</xdr:rowOff>
        </xdr:to>
        <xdr:grpSp>
          <xdr:nvGrpSpPr>
            <xdr:cNvPr id="2858" name="Group 14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5916275"/>
              <a:ext cx="657225" cy="209550"/>
              <a:chOff x="439" y="76"/>
              <a:chExt cx="69" cy="24"/>
            </a:xfrm>
          </xdr:grpSpPr>
          <xdr:sp macro="" textlink="">
            <xdr:nvSpPr>
              <xdr:cNvPr id="2193" name="Option Button 145" hidden="1">
                <a:extLst xmlns:a="http://schemas.openxmlformats.org/drawingml/2006/main">
                  <a:ext uri="{63B3BB69-23CF-44E3-9099-C40C66FF867C}">
                    <a14:compatExt spid="_x0000_s219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94" name="Option Button 146" hidden="1">
                <a:extLst xmlns:a="http://schemas.openxmlformats.org/drawingml/2006/main">
                  <a:ext uri="{63B3BB69-23CF-44E3-9099-C40C66FF867C}">
                    <a14:compatExt spid="_x0000_s219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95" name="Group Box 147" hidden="1">
                <a:extLst xmlns:a="http://schemas.openxmlformats.org/drawingml/2006/main">
                  <a:ext uri="{63B3BB69-23CF-44E3-9099-C40C66FF867C}">
                    <a14:compatExt spid="_x0000_s219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69</xdr:row>
          <xdr:rowOff>66675</xdr:rowOff>
        </xdr:from>
        <xdr:to>
          <xdr:col>14</xdr:col>
          <xdr:colOff>19050</xdr:colOff>
          <xdr:row>69</xdr:row>
          <xdr:rowOff>276225</xdr:rowOff>
        </xdr:to>
        <xdr:grpSp>
          <xdr:nvGrpSpPr>
            <xdr:cNvPr id="2859" name="Group 14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6240125"/>
              <a:ext cx="657225" cy="209550"/>
              <a:chOff x="439" y="76"/>
              <a:chExt cx="69" cy="24"/>
            </a:xfrm>
          </xdr:grpSpPr>
          <xdr:sp macro="" textlink="">
            <xdr:nvSpPr>
              <xdr:cNvPr id="2197" name="Option Button 149" hidden="1">
                <a:extLst xmlns:a="http://schemas.openxmlformats.org/drawingml/2006/main">
                  <a:ext uri="{63B3BB69-23CF-44E3-9099-C40C66FF867C}">
                    <a14:compatExt spid="_x0000_s219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198" name="Option Button 150" hidden="1">
                <a:extLst xmlns:a="http://schemas.openxmlformats.org/drawingml/2006/main">
                  <a:ext uri="{63B3BB69-23CF-44E3-9099-C40C66FF867C}">
                    <a14:compatExt spid="_x0000_s219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199" name="Group Box 151" hidden="1">
                <a:extLst xmlns:a="http://schemas.openxmlformats.org/drawingml/2006/main">
                  <a:ext uri="{63B3BB69-23CF-44E3-9099-C40C66FF867C}">
                    <a14:compatExt spid="_x0000_s219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77</xdr:row>
          <xdr:rowOff>66675</xdr:rowOff>
        </xdr:from>
        <xdr:to>
          <xdr:col>14</xdr:col>
          <xdr:colOff>19050</xdr:colOff>
          <xdr:row>77</xdr:row>
          <xdr:rowOff>276225</xdr:rowOff>
        </xdr:to>
        <xdr:grpSp>
          <xdr:nvGrpSpPr>
            <xdr:cNvPr id="2860" name="Group 15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7897475"/>
              <a:ext cx="657225" cy="209550"/>
              <a:chOff x="439" y="76"/>
              <a:chExt cx="69" cy="24"/>
            </a:xfrm>
          </xdr:grpSpPr>
          <xdr:sp macro="" textlink="">
            <xdr:nvSpPr>
              <xdr:cNvPr id="2201" name="Option Button 153" hidden="1">
                <a:extLst xmlns:a="http://schemas.openxmlformats.org/drawingml/2006/main">
                  <a:ext uri="{63B3BB69-23CF-44E3-9099-C40C66FF867C}">
                    <a14:compatExt spid="_x0000_s220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02" name="Option Button 154" hidden="1">
                <a:extLst xmlns:a="http://schemas.openxmlformats.org/drawingml/2006/main">
                  <a:ext uri="{63B3BB69-23CF-44E3-9099-C40C66FF867C}">
                    <a14:compatExt spid="_x0000_s220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03" name="Group Box 155" hidden="1">
                <a:extLst xmlns:a="http://schemas.openxmlformats.org/drawingml/2006/main">
                  <a:ext uri="{63B3BB69-23CF-44E3-9099-C40C66FF867C}">
                    <a14:compatExt spid="_x0000_s220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78</xdr:row>
          <xdr:rowOff>66675</xdr:rowOff>
        </xdr:from>
        <xdr:to>
          <xdr:col>14</xdr:col>
          <xdr:colOff>19050</xdr:colOff>
          <xdr:row>78</xdr:row>
          <xdr:rowOff>276225</xdr:rowOff>
        </xdr:to>
        <xdr:grpSp>
          <xdr:nvGrpSpPr>
            <xdr:cNvPr id="2861" name="Group 15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8221325"/>
              <a:ext cx="657225" cy="209550"/>
              <a:chOff x="439" y="76"/>
              <a:chExt cx="69" cy="24"/>
            </a:xfrm>
          </xdr:grpSpPr>
          <xdr:sp macro="" textlink="">
            <xdr:nvSpPr>
              <xdr:cNvPr id="2205" name="Option Button 157" hidden="1">
                <a:extLst xmlns:a="http://schemas.openxmlformats.org/drawingml/2006/main">
                  <a:ext uri="{63B3BB69-23CF-44E3-9099-C40C66FF867C}">
                    <a14:compatExt spid="_x0000_s220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06" name="Option Button 158" hidden="1">
                <a:extLst xmlns:a="http://schemas.openxmlformats.org/drawingml/2006/main">
                  <a:ext uri="{63B3BB69-23CF-44E3-9099-C40C66FF867C}">
                    <a14:compatExt spid="_x0000_s220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07" name="Group Box 159" hidden="1">
                <a:extLst xmlns:a="http://schemas.openxmlformats.org/drawingml/2006/main">
                  <a:ext uri="{63B3BB69-23CF-44E3-9099-C40C66FF867C}">
                    <a14:compatExt spid="_x0000_s220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79</xdr:row>
          <xdr:rowOff>66675</xdr:rowOff>
        </xdr:from>
        <xdr:to>
          <xdr:col>14</xdr:col>
          <xdr:colOff>19050</xdr:colOff>
          <xdr:row>79</xdr:row>
          <xdr:rowOff>276225</xdr:rowOff>
        </xdr:to>
        <xdr:grpSp>
          <xdr:nvGrpSpPr>
            <xdr:cNvPr id="2862" name="Group 16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8545175"/>
              <a:ext cx="657225" cy="209550"/>
              <a:chOff x="439" y="76"/>
              <a:chExt cx="69" cy="24"/>
            </a:xfrm>
          </xdr:grpSpPr>
          <xdr:sp macro="" textlink="">
            <xdr:nvSpPr>
              <xdr:cNvPr id="2209" name="Option Button 161" hidden="1">
                <a:extLst xmlns:a="http://schemas.openxmlformats.org/drawingml/2006/main">
                  <a:ext uri="{63B3BB69-23CF-44E3-9099-C40C66FF867C}">
                    <a14:compatExt spid="_x0000_s220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10" name="Option Button 162" hidden="1">
                <a:extLst xmlns:a="http://schemas.openxmlformats.org/drawingml/2006/main">
                  <a:ext uri="{63B3BB69-23CF-44E3-9099-C40C66FF867C}">
                    <a14:compatExt spid="_x0000_s221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11" name="Group Box 163" hidden="1">
                <a:extLst xmlns:a="http://schemas.openxmlformats.org/drawingml/2006/main">
                  <a:ext uri="{63B3BB69-23CF-44E3-9099-C40C66FF867C}">
                    <a14:compatExt spid="_x0000_s221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80</xdr:row>
          <xdr:rowOff>66675</xdr:rowOff>
        </xdr:from>
        <xdr:to>
          <xdr:col>14</xdr:col>
          <xdr:colOff>19050</xdr:colOff>
          <xdr:row>80</xdr:row>
          <xdr:rowOff>276225</xdr:rowOff>
        </xdr:to>
        <xdr:grpSp>
          <xdr:nvGrpSpPr>
            <xdr:cNvPr id="2863" name="Group 16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8869025"/>
              <a:ext cx="657225" cy="209550"/>
              <a:chOff x="439" y="76"/>
              <a:chExt cx="69" cy="24"/>
            </a:xfrm>
          </xdr:grpSpPr>
          <xdr:sp macro="" textlink="">
            <xdr:nvSpPr>
              <xdr:cNvPr id="2213" name="Option Button 165" hidden="1">
                <a:extLst xmlns:a="http://schemas.openxmlformats.org/drawingml/2006/main">
                  <a:ext uri="{63B3BB69-23CF-44E3-9099-C40C66FF867C}">
                    <a14:compatExt spid="_x0000_s221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14" name="Option Button 166" hidden="1">
                <a:extLst xmlns:a="http://schemas.openxmlformats.org/drawingml/2006/main">
                  <a:ext uri="{63B3BB69-23CF-44E3-9099-C40C66FF867C}">
                    <a14:compatExt spid="_x0000_s221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15" name="Group Box 167" hidden="1">
                <a:extLst xmlns:a="http://schemas.openxmlformats.org/drawingml/2006/main">
                  <a:ext uri="{63B3BB69-23CF-44E3-9099-C40C66FF867C}">
                    <a14:compatExt spid="_x0000_s221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81</xdr:row>
          <xdr:rowOff>66675</xdr:rowOff>
        </xdr:from>
        <xdr:to>
          <xdr:col>14</xdr:col>
          <xdr:colOff>19050</xdr:colOff>
          <xdr:row>82</xdr:row>
          <xdr:rowOff>114300</xdr:rowOff>
        </xdr:to>
        <xdr:grpSp>
          <xdr:nvGrpSpPr>
            <xdr:cNvPr id="2864" name="Group 16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9192875"/>
              <a:ext cx="657225" cy="209550"/>
              <a:chOff x="439" y="76"/>
              <a:chExt cx="69" cy="24"/>
            </a:xfrm>
          </xdr:grpSpPr>
          <xdr:sp macro="" textlink="">
            <xdr:nvSpPr>
              <xdr:cNvPr id="2217" name="Option Button 169" hidden="1">
                <a:extLst xmlns:a="http://schemas.openxmlformats.org/drawingml/2006/main">
                  <a:ext uri="{63B3BB69-23CF-44E3-9099-C40C66FF867C}">
                    <a14:compatExt spid="_x0000_s221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18" name="Option Button 170" hidden="1">
                <a:extLst xmlns:a="http://schemas.openxmlformats.org/drawingml/2006/main">
                  <a:ext uri="{63B3BB69-23CF-44E3-9099-C40C66FF867C}">
                    <a14:compatExt spid="_x0000_s221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19" name="Group Box 171" hidden="1">
                <a:extLst xmlns:a="http://schemas.openxmlformats.org/drawingml/2006/main">
                  <a:ext uri="{63B3BB69-23CF-44E3-9099-C40C66FF867C}">
                    <a14:compatExt spid="_x0000_s221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83</xdr:row>
          <xdr:rowOff>66675</xdr:rowOff>
        </xdr:from>
        <xdr:to>
          <xdr:col>14</xdr:col>
          <xdr:colOff>19050</xdr:colOff>
          <xdr:row>83</xdr:row>
          <xdr:rowOff>276225</xdr:rowOff>
        </xdr:to>
        <xdr:grpSp>
          <xdr:nvGrpSpPr>
            <xdr:cNvPr id="2865" name="Group 17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19516725"/>
              <a:ext cx="657225" cy="209550"/>
              <a:chOff x="439" y="76"/>
              <a:chExt cx="69" cy="24"/>
            </a:xfrm>
          </xdr:grpSpPr>
          <xdr:sp macro="" textlink="">
            <xdr:nvSpPr>
              <xdr:cNvPr id="2221" name="Option Button 173" hidden="1">
                <a:extLst xmlns:a="http://schemas.openxmlformats.org/drawingml/2006/main">
                  <a:ext uri="{63B3BB69-23CF-44E3-9099-C40C66FF867C}">
                    <a14:compatExt spid="_x0000_s222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22" name="Option Button 174" hidden="1">
                <a:extLst xmlns:a="http://schemas.openxmlformats.org/drawingml/2006/main">
                  <a:ext uri="{63B3BB69-23CF-44E3-9099-C40C66FF867C}">
                    <a14:compatExt spid="_x0000_s222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23" name="Group Box 175" hidden="1">
                <a:extLst xmlns:a="http://schemas.openxmlformats.org/drawingml/2006/main">
                  <a:ext uri="{63B3BB69-23CF-44E3-9099-C40C66FF867C}">
                    <a14:compatExt spid="_x0000_s222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91</xdr:row>
          <xdr:rowOff>66675</xdr:rowOff>
        </xdr:from>
        <xdr:to>
          <xdr:col>14</xdr:col>
          <xdr:colOff>19050</xdr:colOff>
          <xdr:row>91</xdr:row>
          <xdr:rowOff>276225</xdr:rowOff>
        </xdr:to>
        <xdr:grpSp>
          <xdr:nvGrpSpPr>
            <xdr:cNvPr id="2866" name="Group 17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1174075"/>
              <a:ext cx="657225" cy="209550"/>
              <a:chOff x="439" y="76"/>
              <a:chExt cx="69" cy="24"/>
            </a:xfrm>
          </xdr:grpSpPr>
          <xdr:sp macro="" textlink="">
            <xdr:nvSpPr>
              <xdr:cNvPr id="2225" name="Option Button 177" hidden="1">
                <a:extLst xmlns:a="http://schemas.openxmlformats.org/drawingml/2006/main">
                  <a:ext uri="{63B3BB69-23CF-44E3-9099-C40C66FF867C}">
                    <a14:compatExt spid="_x0000_s222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26" name="Option Button 178" hidden="1">
                <a:extLst xmlns:a="http://schemas.openxmlformats.org/drawingml/2006/main">
                  <a:ext uri="{63B3BB69-23CF-44E3-9099-C40C66FF867C}">
                    <a14:compatExt spid="_x0000_s222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27" name="Group Box 179" hidden="1">
                <a:extLst xmlns:a="http://schemas.openxmlformats.org/drawingml/2006/main">
                  <a:ext uri="{63B3BB69-23CF-44E3-9099-C40C66FF867C}">
                    <a14:compatExt spid="_x0000_s222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92</xdr:row>
          <xdr:rowOff>66675</xdr:rowOff>
        </xdr:from>
        <xdr:to>
          <xdr:col>14</xdr:col>
          <xdr:colOff>19050</xdr:colOff>
          <xdr:row>92</xdr:row>
          <xdr:rowOff>276225</xdr:rowOff>
        </xdr:to>
        <xdr:grpSp>
          <xdr:nvGrpSpPr>
            <xdr:cNvPr id="2867" name="Group 18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1497925"/>
              <a:ext cx="657225" cy="209550"/>
              <a:chOff x="439" y="76"/>
              <a:chExt cx="69" cy="24"/>
            </a:xfrm>
          </xdr:grpSpPr>
          <xdr:sp macro="" textlink="">
            <xdr:nvSpPr>
              <xdr:cNvPr id="2229" name="Option Button 181" hidden="1">
                <a:extLst xmlns:a="http://schemas.openxmlformats.org/drawingml/2006/main">
                  <a:ext uri="{63B3BB69-23CF-44E3-9099-C40C66FF867C}">
                    <a14:compatExt spid="_x0000_s222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30" name="Option Button 182" hidden="1">
                <a:extLst xmlns:a="http://schemas.openxmlformats.org/drawingml/2006/main">
                  <a:ext uri="{63B3BB69-23CF-44E3-9099-C40C66FF867C}">
                    <a14:compatExt spid="_x0000_s223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31" name="Group Box 183" hidden="1">
                <a:extLst xmlns:a="http://schemas.openxmlformats.org/drawingml/2006/main">
                  <a:ext uri="{63B3BB69-23CF-44E3-9099-C40C66FF867C}">
                    <a14:compatExt spid="_x0000_s223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93</xdr:row>
          <xdr:rowOff>66675</xdr:rowOff>
        </xdr:from>
        <xdr:to>
          <xdr:col>14</xdr:col>
          <xdr:colOff>19050</xdr:colOff>
          <xdr:row>93</xdr:row>
          <xdr:rowOff>276225</xdr:rowOff>
        </xdr:to>
        <xdr:grpSp>
          <xdr:nvGrpSpPr>
            <xdr:cNvPr id="2868" name="Group 18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1821775"/>
              <a:ext cx="657225" cy="209550"/>
              <a:chOff x="439" y="76"/>
              <a:chExt cx="69" cy="24"/>
            </a:xfrm>
          </xdr:grpSpPr>
          <xdr:sp macro="" textlink="">
            <xdr:nvSpPr>
              <xdr:cNvPr id="2233" name="Option Button 185" hidden="1">
                <a:extLst xmlns:a="http://schemas.openxmlformats.org/drawingml/2006/main">
                  <a:ext uri="{63B3BB69-23CF-44E3-9099-C40C66FF867C}">
                    <a14:compatExt spid="_x0000_s223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34" name="Option Button 186" hidden="1">
                <a:extLst xmlns:a="http://schemas.openxmlformats.org/drawingml/2006/main">
                  <a:ext uri="{63B3BB69-23CF-44E3-9099-C40C66FF867C}">
                    <a14:compatExt spid="_x0000_s223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35" name="Group Box 187" hidden="1">
                <a:extLst xmlns:a="http://schemas.openxmlformats.org/drawingml/2006/main">
                  <a:ext uri="{63B3BB69-23CF-44E3-9099-C40C66FF867C}">
                    <a14:compatExt spid="_x0000_s223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94</xdr:row>
          <xdr:rowOff>66675</xdr:rowOff>
        </xdr:from>
        <xdr:to>
          <xdr:col>14</xdr:col>
          <xdr:colOff>19050</xdr:colOff>
          <xdr:row>94</xdr:row>
          <xdr:rowOff>276225</xdr:rowOff>
        </xdr:to>
        <xdr:grpSp>
          <xdr:nvGrpSpPr>
            <xdr:cNvPr id="2869" name="Group 18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2145625"/>
              <a:ext cx="657225" cy="209550"/>
              <a:chOff x="439" y="76"/>
              <a:chExt cx="69" cy="24"/>
            </a:xfrm>
          </xdr:grpSpPr>
          <xdr:sp macro="" textlink="">
            <xdr:nvSpPr>
              <xdr:cNvPr id="2237" name="Option Button 189" hidden="1">
                <a:extLst xmlns:a="http://schemas.openxmlformats.org/drawingml/2006/main">
                  <a:ext uri="{63B3BB69-23CF-44E3-9099-C40C66FF867C}">
                    <a14:compatExt spid="_x0000_s223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38" name="Option Button 190" hidden="1">
                <a:extLst xmlns:a="http://schemas.openxmlformats.org/drawingml/2006/main">
                  <a:ext uri="{63B3BB69-23CF-44E3-9099-C40C66FF867C}">
                    <a14:compatExt spid="_x0000_s223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39" name="Group Box 191" hidden="1">
                <a:extLst xmlns:a="http://schemas.openxmlformats.org/drawingml/2006/main">
                  <a:ext uri="{63B3BB69-23CF-44E3-9099-C40C66FF867C}">
                    <a14:compatExt spid="_x0000_s223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95</xdr:row>
          <xdr:rowOff>66675</xdr:rowOff>
        </xdr:from>
        <xdr:to>
          <xdr:col>14</xdr:col>
          <xdr:colOff>19050</xdr:colOff>
          <xdr:row>96</xdr:row>
          <xdr:rowOff>114300</xdr:rowOff>
        </xdr:to>
        <xdr:grpSp>
          <xdr:nvGrpSpPr>
            <xdr:cNvPr id="2870" name="Group 19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2469475"/>
              <a:ext cx="657225" cy="209550"/>
              <a:chOff x="439" y="76"/>
              <a:chExt cx="69" cy="24"/>
            </a:xfrm>
          </xdr:grpSpPr>
          <xdr:sp macro="" textlink="">
            <xdr:nvSpPr>
              <xdr:cNvPr id="2241" name="Option Button 193" hidden="1">
                <a:extLst xmlns:a="http://schemas.openxmlformats.org/drawingml/2006/main">
                  <a:ext uri="{63B3BB69-23CF-44E3-9099-C40C66FF867C}">
                    <a14:compatExt spid="_x0000_s224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42" name="Option Button 194" hidden="1">
                <a:extLst xmlns:a="http://schemas.openxmlformats.org/drawingml/2006/main">
                  <a:ext uri="{63B3BB69-23CF-44E3-9099-C40C66FF867C}">
                    <a14:compatExt spid="_x0000_s224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43" name="Group Box 195" hidden="1">
                <a:extLst xmlns:a="http://schemas.openxmlformats.org/drawingml/2006/main">
                  <a:ext uri="{63B3BB69-23CF-44E3-9099-C40C66FF867C}">
                    <a14:compatExt spid="_x0000_s224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97</xdr:row>
          <xdr:rowOff>66675</xdr:rowOff>
        </xdr:from>
        <xdr:to>
          <xdr:col>14</xdr:col>
          <xdr:colOff>19050</xdr:colOff>
          <xdr:row>97</xdr:row>
          <xdr:rowOff>276225</xdr:rowOff>
        </xdr:to>
        <xdr:grpSp>
          <xdr:nvGrpSpPr>
            <xdr:cNvPr id="2871" name="Group 19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2793325"/>
              <a:ext cx="657225" cy="209550"/>
              <a:chOff x="439" y="76"/>
              <a:chExt cx="69" cy="24"/>
            </a:xfrm>
          </xdr:grpSpPr>
          <xdr:sp macro="" textlink="">
            <xdr:nvSpPr>
              <xdr:cNvPr id="2245" name="Option Button 197" hidden="1">
                <a:extLst xmlns:a="http://schemas.openxmlformats.org/drawingml/2006/main">
                  <a:ext uri="{63B3BB69-23CF-44E3-9099-C40C66FF867C}">
                    <a14:compatExt spid="_x0000_s224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46" name="Option Button 198" hidden="1">
                <a:extLst xmlns:a="http://schemas.openxmlformats.org/drawingml/2006/main">
                  <a:ext uri="{63B3BB69-23CF-44E3-9099-C40C66FF867C}">
                    <a14:compatExt spid="_x0000_s224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47" name="Group Box 199" hidden="1">
                <a:extLst xmlns:a="http://schemas.openxmlformats.org/drawingml/2006/main">
                  <a:ext uri="{63B3BB69-23CF-44E3-9099-C40C66FF867C}">
                    <a14:compatExt spid="_x0000_s224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105</xdr:row>
          <xdr:rowOff>66675</xdr:rowOff>
        </xdr:from>
        <xdr:to>
          <xdr:col>14</xdr:col>
          <xdr:colOff>19050</xdr:colOff>
          <xdr:row>105</xdr:row>
          <xdr:rowOff>276225</xdr:rowOff>
        </xdr:to>
        <xdr:grpSp>
          <xdr:nvGrpSpPr>
            <xdr:cNvPr id="2872" name="Group 20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4450675"/>
              <a:ext cx="657225" cy="209550"/>
              <a:chOff x="439" y="76"/>
              <a:chExt cx="69" cy="24"/>
            </a:xfrm>
          </xdr:grpSpPr>
          <xdr:sp macro="" textlink="">
            <xdr:nvSpPr>
              <xdr:cNvPr id="2249" name="Option Button 201" hidden="1">
                <a:extLst xmlns:a="http://schemas.openxmlformats.org/drawingml/2006/main">
                  <a:ext uri="{63B3BB69-23CF-44E3-9099-C40C66FF867C}">
                    <a14:compatExt spid="_x0000_s224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50" name="Option Button 202" hidden="1">
                <a:extLst xmlns:a="http://schemas.openxmlformats.org/drawingml/2006/main">
                  <a:ext uri="{63B3BB69-23CF-44E3-9099-C40C66FF867C}">
                    <a14:compatExt spid="_x0000_s225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51" name="Group Box 203" hidden="1">
                <a:extLst xmlns:a="http://schemas.openxmlformats.org/drawingml/2006/main">
                  <a:ext uri="{63B3BB69-23CF-44E3-9099-C40C66FF867C}">
                    <a14:compatExt spid="_x0000_s225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106</xdr:row>
          <xdr:rowOff>66675</xdr:rowOff>
        </xdr:from>
        <xdr:to>
          <xdr:col>14</xdr:col>
          <xdr:colOff>19050</xdr:colOff>
          <xdr:row>106</xdr:row>
          <xdr:rowOff>276225</xdr:rowOff>
        </xdr:to>
        <xdr:grpSp>
          <xdr:nvGrpSpPr>
            <xdr:cNvPr id="2873" name="Group 20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4774525"/>
              <a:ext cx="657225" cy="209550"/>
              <a:chOff x="439" y="76"/>
              <a:chExt cx="69" cy="24"/>
            </a:xfrm>
          </xdr:grpSpPr>
          <xdr:sp macro="" textlink="">
            <xdr:nvSpPr>
              <xdr:cNvPr id="2253" name="Option Button 205" hidden="1">
                <a:extLst xmlns:a="http://schemas.openxmlformats.org/drawingml/2006/main">
                  <a:ext uri="{63B3BB69-23CF-44E3-9099-C40C66FF867C}">
                    <a14:compatExt spid="_x0000_s225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54" name="Option Button 206" hidden="1">
                <a:extLst xmlns:a="http://schemas.openxmlformats.org/drawingml/2006/main">
                  <a:ext uri="{63B3BB69-23CF-44E3-9099-C40C66FF867C}">
                    <a14:compatExt spid="_x0000_s225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55" name="Group Box 207" hidden="1">
                <a:extLst xmlns:a="http://schemas.openxmlformats.org/drawingml/2006/main">
                  <a:ext uri="{63B3BB69-23CF-44E3-9099-C40C66FF867C}">
                    <a14:compatExt spid="_x0000_s225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107</xdr:row>
          <xdr:rowOff>66675</xdr:rowOff>
        </xdr:from>
        <xdr:to>
          <xdr:col>14</xdr:col>
          <xdr:colOff>19050</xdr:colOff>
          <xdr:row>107</xdr:row>
          <xdr:rowOff>276225</xdr:rowOff>
        </xdr:to>
        <xdr:grpSp>
          <xdr:nvGrpSpPr>
            <xdr:cNvPr id="2874" name="Group 20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5098375"/>
              <a:ext cx="657225" cy="209550"/>
              <a:chOff x="439" y="76"/>
              <a:chExt cx="69" cy="24"/>
            </a:xfrm>
          </xdr:grpSpPr>
          <xdr:sp macro="" textlink="">
            <xdr:nvSpPr>
              <xdr:cNvPr id="2257" name="Option Button 209" hidden="1">
                <a:extLst xmlns:a="http://schemas.openxmlformats.org/drawingml/2006/main">
                  <a:ext uri="{63B3BB69-23CF-44E3-9099-C40C66FF867C}">
                    <a14:compatExt spid="_x0000_s225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58" name="Option Button 210" hidden="1">
                <a:extLst xmlns:a="http://schemas.openxmlformats.org/drawingml/2006/main">
                  <a:ext uri="{63B3BB69-23CF-44E3-9099-C40C66FF867C}">
                    <a14:compatExt spid="_x0000_s225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59" name="Group Box 211" hidden="1">
                <a:extLst xmlns:a="http://schemas.openxmlformats.org/drawingml/2006/main">
                  <a:ext uri="{63B3BB69-23CF-44E3-9099-C40C66FF867C}">
                    <a14:compatExt spid="_x0000_s225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108</xdr:row>
          <xdr:rowOff>66675</xdr:rowOff>
        </xdr:from>
        <xdr:to>
          <xdr:col>14</xdr:col>
          <xdr:colOff>19050</xdr:colOff>
          <xdr:row>108</xdr:row>
          <xdr:rowOff>276225</xdr:rowOff>
        </xdr:to>
        <xdr:grpSp>
          <xdr:nvGrpSpPr>
            <xdr:cNvPr id="2875" name="Group 21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5422225"/>
              <a:ext cx="657225" cy="209550"/>
              <a:chOff x="439" y="76"/>
              <a:chExt cx="69" cy="24"/>
            </a:xfrm>
          </xdr:grpSpPr>
          <xdr:sp macro="" textlink="">
            <xdr:nvSpPr>
              <xdr:cNvPr id="2261" name="Option Button 213" hidden="1">
                <a:extLst xmlns:a="http://schemas.openxmlformats.org/drawingml/2006/main">
                  <a:ext uri="{63B3BB69-23CF-44E3-9099-C40C66FF867C}">
                    <a14:compatExt spid="_x0000_s226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62" name="Option Button 214" hidden="1">
                <a:extLst xmlns:a="http://schemas.openxmlformats.org/drawingml/2006/main">
                  <a:ext uri="{63B3BB69-23CF-44E3-9099-C40C66FF867C}">
                    <a14:compatExt spid="_x0000_s226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63" name="Group Box 215" hidden="1">
                <a:extLst xmlns:a="http://schemas.openxmlformats.org/drawingml/2006/main">
                  <a:ext uri="{63B3BB69-23CF-44E3-9099-C40C66FF867C}">
                    <a14:compatExt spid="_x0000_s226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109</xdr:row>
          <xdr:rowOff>66675</xdr:rowOff>
        </xdr:from>
        <xdr:to>
          <xdr:col>14</xdr:col>
          <xdr:colOff>19050</xdr:colOff>
          <xdr:row>110</xdr:row>
          <xdr:rowOff>114300</xdr:rowOff>
        </xdr:to>
        <xdr:grpSp>
          <xdr:nvGrpSpPr>
            <xdr:cNvPr id="2876" name="Group 21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5746075"/>
              <a:ext cx="657225" cy="209550"/>
              <a:chOff x="439" y="76"/>
              <a:chExt cx="69" cy="24"/>
            </a:xfrm>
          </xdr:grpSpPr>
          <xdr:sp macro="" textlink="">
            <xdr:nvSpPr>
              <xdr:cNvPr id="2265" name="Option Button 217" hidden="1">
                <a:extLst xmlns:a="http://schemas.openxmlformats.org/drawingml/2006/main">
                  <a:ext uri="{63B3BB69-23CF-44E3-9099-C40C66FF867C}">
                    <a14:compatExt spid="_x0000_s226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66" name="Option Button 218" hidden="1">
                <a:extLst xmlns:a="http://schemas.openxmlformats.org/drawingml/2006/main">
                  <a:ext uri="{63B3BB69-23CF-44E3-9099-C40C66FF867C}">
                    <a14:compatExt spid="_x0000_s226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67" name="Group Box 219" hidden="1">
                <a:extLst xmlns:a="http://schemas.openxmlformats.org/drawingml/2006/main">
                  <a:ext uri="{63B3BB69-23CF-44E3-9099-C40C66FF867C}">
                    <a14:compatExt spid="_x0000_s226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111</xdr:row>
          <xdr:rowOff>66675</xdr:rowOff>
        </xdr:from>
        <xdr:to>
          <xdr:col>14</xdr:col>
          <xdr:colOff>19050</xdr:colOff>
          <xdr:row>111</xdr:row>
          <xdr:rowOff>276225</xdr:rowOff>
        </xdr:to>
        <xdr:grpSp>
          <xdr:nvGrpSpPr>
            <xdr:cNvPr id="2877" name="Group 22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6069925"/>
              <a:ext cx="657225" cy="209550"/>
              <a:chOff x="439" y="76"/>
              <a:chExt cx="69" cy="24"/>
            </a:xfrm>
          </xdr:grpSpPr>
          <xdr:sp macro="" textlink="">
            <xdr:nvSpPr>
              <xdr:cNvPr id="2269" name="Option Button 221" hidden="1">
                <a:extLst xmlns:a="http://schemas.openxmlformats.org/drawingml/2006/main">
                  <a:ext uri="{63B3BB69-23CF-44E3-9099-C40C66FF867C}">
                    <a14:compatExt spid="_x0000_s226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70" name="Option Button 222" hidden="1">
                <a:extLst xmlns:a="http://schemas.openxmlformats.org/drawingml/2006/main">
                  <a:ext uri="{63B3BB69-23CF-44E3-9099-C40C66FF867C}">
                    <a14:compatExt spid="_x0000_s227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71" name="Group Box 223" hidden="1">
                <a:extLst xmlns:a="http://schemas.openxmlformats.org/drawingml/2006/main">
                  <a:ext uri="{63B3BB69-23CF-44E3-9099-C40C66FF867C}">
                    <a14:compatExt spid="_x0000_s227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119</xdr:row>
          <xdr:rowOff>66675</xdr:rowOff>
        </xdr:from>
        <xdr:to>
          <xdr:col>14</xdr:col>
          <xdr:colOff>19050</xdr:colOff>
          <xdr:row>119</xdr:row>
          <xdr:rowOff>276225</xdr:rowOff>
        </xdr:to>
        <xdr:grpSp>
          <xdr:nvGrpSpPr>
            <xdr:cNvPr id="2878" name="Group 22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7727275"/>
              <a:ext cx="657225" cy="209550"/>
              <a:chOff x="439" y="76"/>
              <a:chExt cx="69" cy="24"/>
            </a:xfrm>
          </xdr:grpSpPr>
          <xdr:sp macro="" textlink="">
            <xdr:nvSpPr>
              <xdr:cNvPr id="2273" name="Option Button 225" hidden="1">
                <a:extLst xmlns:a="http://schemas.openxmlformats.org/drawingml/2006/main">
                  <a:ext uri="{63B3BB69-23CF-44E3-9099-C40C66FF867C}">
                    <a14:compatExt spid="_x0000_s227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74" name="Option Button 226" hidden="1">
                <a:extLst xmlns:a="http://schemas.openxmlformats.org/drawingml/2006/main">
                  <a:ext uri="{63B3BB69-23CF-44E3-9099-C40C66FF867C}">
                    <a14:compatExt spid="_x0000_s227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75" name="Group Box 227" hidden="1">
                <a:extLst xmlns:a="http://schemas.openxmlformats.org/drawingml/2006/main">
                  <a:ext uri="{63B3BB69-23CF-44E3-9099-C40C66FF867C}">
                    <a14:compatExt spid="_x0000_s227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120</xdr:row>
          <xdr:rowOff>66675</xdr:rowOff>
        </xdr:from>
        <xdr:to>
          <xdr:col>14</xdr:col>
          <xdr:colOff>19050</xdr:colOff>
          <xdr:row>120</xdr:row>
          <xdr:rowOff>276225</xdr:rowOff>
        </xdr:to>
        <xdr:grpSp>
          <xdr:nvGrpSpPr>
            <xdr:cNvPr id="2879" name="Group 22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8051125"/>
              <a:ext cx="657225" cy="209550"/>
              <a:chOff x="439" y="76"/>
              <a:chExt cx="69" cy="24"/>
            </a:xfrm>
          </xdr:grpSpPr>
          <xdr:sp macro="" textlink="">
            <xdr:nvSpPr>
              <xdr:cNvPr id="2277" name="Option Button 229" hidden="1">
                <a:extLst xmlns:a="http://schemas.openxmlformats.org/drawingml/2006/main">
                  <a:ext uri="{63B3BB69-23CF-44E3-9099-C40C66FF867C}">
                    <a14:compatExt spid="_x0000_s227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78" name="Option Button 230" hidden="1">
                <a:extLst xmlns:a="http://schemas.openxmlformats.org/drawingml/2006/main">
                  <a:ext uri="{63B3BB69-23CF-44E3-9099-C40C66FF867C}">
                    <a14:compatExt spid="_x0000_s227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79" name="Group Box 231" hidden="1">
                <a:extLst xmlns:a="http://schemas.openxmlformats.org/drawingml/2006/main">
                  <a:ext uri="{63B3BB69-23CF-44E3-9099-C40C66FF867C}">
                    <a14:compatExt spid="_x0000_s227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121</xdr:row>
          <xdr:rowOff>66675</xdr:rowOff>
        </xdr:from>
        <xdr:to>
          <xdr:col>14</xdr:col>
          <xdr:colOff>19050</xdr:colOff>
          <xdr:row>121</xdr:row>
          <xdr:rowOff>276225</xdr:rowOff>
        </xdr:to>
        <xdr:grpSp>
          <xdr:nvGrpSpPr>
            <xdr:cNvPr id="2880" name="Group 23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8374975"/>
              <a:ext cx="657225" cy="209550"/>
              <a:chOff x="439" y="76"/>
              <a:chExt cx="69" cy="24"/>
            </a:xfrm>
          </xdr:grpSpPr>
          <xdr:sp macro="" textlink="">
            <xdr:nvSpPr>
              <xdr:cNvPr id="2281" name="Option Button 233" hidden="1">
                <a:extLst xmlns:a="http://schemas.openxmlformats.org/drawingml/2006/main">
                  <a:ext uri="{63B3BB69-23CF-44E3-9099-C40C66FF867C}">
                    <a14:compatExt spid="_x0000_s228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82" name="Option Button 234" hidden="1">
                <a:extLst xmlns:a="http://schemas.openxmlformats.org/drawingml/2006/main">
                  <a:ext uri="{63B3BB69-23CF-44E3-9099-C40C66FF867C}">
                    <a14:compatExt spid="_x0000_s228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83" name="Group Box 235" hidden="1">
                <a:extLst xmlns:a="http://schemas.openxmlformats.org/drawingml/2006/main">
                  <a:ext uri="{63B3BB69-23CF-44E3-9099-C40C66FF867C}">
                    <a14:compatExt spid="_x0000_s228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122</xdr:row>
          <xdr:rowOff>66675</xdr:rowOff>
        </xdr:from>
        <xdr:to>
          <xdr:col>14</xdr:col>
          <xdr:colOff>19050</xdr:colOff>
          <xdr:row>122</xdr:row>
          <xdr:rowOff>276225</xdr:rowOff>
        </xdr:to>
        <xdr:grpSp>
          <xdr:nvGrpSpPr>
            <xdr:cNvPr id="2881" name="Group 23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8698825"/>
              <a:ext cx="657225" cy="209550"/>
              <a:chOff x="439" y="76"/>
              <a:chExt cx="69" cy="24"/>
            </a:xfrm>
          </xdr:grpSpPr>
          <xdr:sp macro="" textlink="">
            <xdr:nvSpPr>
              <xdr:cNvPr id="2285" name="Option Button 237" hidden="1">
                <a:extLst xmlns:a="http://schemas.openxmlformats.org/drawingml/2006/main">
                  <a:ext uri="{63B3BB69-23CF-44E3-9099-C40C66FF867C}">
                    <a14:compatExt spid="_x0000_s228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86" name="Option Button 238" hidden="1">
                <a:extLst xmlns:a="http://schemas.openxmlformats.org/drawingml/2006/main">
                  <a:ext uri="{63B3BB69-23CF-44E3-9099-C40C66FF867C}">
                    <a14:compatExt spid="_x0000_s228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87" name="Group Box 239" hidden="1">
                <a:extLst xmlns:a="http://schemas.openxmlformats.org/drawingml/2006/main">
                  <a:ext uri="{63B3BB69-23CF-44E3-9099-C40C66FF867C}">
                    <a14:compatExt spid="_x0000_s228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123</xdr:row>
          <xdr:rowOff>66675</xdr:rowOff>
        </xdr:from>
        <xdr:to>
          <xdr:col>14</xdr:col>
          <xdr:colOff>19050</xdr:colOff>
          <xdr:row>124</xdr:row>
          <xdr:rowOff>114300</xdr:rowOff>
        </xdr:to>
        <xdr:grpSp>
          <xdr:nvGrpSpPr>
            <xdr:cNvPr id="2882" name="Group 24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9022675"/>
              <a:ext cx="657225" cy="209550"/>
              <a:chOff x="439" y="76"/>
              <a:chExt cx="69" cy="24"/>
            </a:xfrm>
          </xdr:grpSpPr>
          <xdr:sp macro="" textlink="">
            <xdr:nvSpPr>
              <xdr:cNvPr id="2289" name="Option Button 241" hidden="1">
                <a:extLst xmlns:a="http://schemas.openxmlformats.org/drawingml/2006/main">
                  <a:ext uri="{63B3BB69-23CF-44E3-9099-C40C66FF867C}">
                    <a14:compatExt spid="_x0000_s228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90" name="Option Button 242" hidden="1">
                <a:extLst xmlns:a="http://schemas.openxmlformats.org/drawingml/2006/main">
                  <a:ext uri="{63B3BB69-23CF-44E3-9099-C40C66FF867C}">
                    <a14:compatExt spid="_x0000_s229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91" name="Group Box 243" hidden="1">
                <a:extLst xmlns:a="http://schemas.openxmlformats.org/drawingml/2006/main">
                  <a:ext uri="{63B3BB69-23CF-44E3-9099-C40C66FF867C}">
                    <a14:compatExt spid="_x0000_s229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125</xdr:row>
          <xdr:rowOff>66675</xdr:rowOff>
        </xdr:from>
        <xdr:to>
          <xdr:col>14</xdr:col>
          <xdr:colOff>19050</xdr:colOff>
          <xdr:row>125</xdr:row>
          <xdr:rowOff>276225</xdr:rowOff>
        </xdr:to>
        <xdr:grpSp>
          <xdr:nvGrpSpPr>
            <xdr:cNvPr id="2883" name="Group 24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29346525"/>
              <a:ext cx="657225" cy="209550"/>
              <a:chOff x="439" y="76"/>
              <a:chExt cx="69" cy="24"/>
            </a:xfrm>
          </xdr:grpSpPr>
          <xdr:sp macro="" textlink="">
            <xdr:nvSpPr>
              <xdr:cNvPr id="2293" name="Option Button 245" hidden="1">
                <a:extLst xmlns:a="http://schemas.openxmlformats.org/drawingml/2006/main">
                  <a:ext uri="{63B3BB69-23CF-44E3-9099-C40C66FF867C}">
                    <a14:compatExt spid="_x0000_s229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94" name="Option Button 246" hidden="1">
                <a:extLst xmlns:a="http://schemas.openxmlformats.org/drawingml/2006/main">
                  <a:ext uri="{63B3BB69-23CF-44E3-9099-C40C66FF867C}">
                    <a14:compatExt spid="_x0000_s229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95" name="Group Box 247" hidden="1">
                <a:extLst xmlns:a="http://schemas.openxmlformats.org/drawingml/2006/main">
                  <a:ext uri="{63B3BB69-23CF-44E3-9099-C40C66FF867C}">
                    <a14:compatExt spid="_x0000_s229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133</xdr:row>
          <xdr:rowOff>66675</xdr:rowOff>
        </xdr:from>
        <xdr:to>
          <xdr:col>14</xdr:col>
          <xdr:colOff>19050</xdr:colOff>
          <xdr:row>133</xdr:row>
          <xdr:rowOff>276225</xdr:rowOff>
        </xdr:to>
        <xdr:grpSp>
          <xdr:nvGrpSpPr>
            <xdr:cNvPr id="2884" name="Group 24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1003875"/>
              <a:ext cx="657225" cy="209550"/>
              <a:chOff x="439" y="76"/>
              <a:chExt cx="69" cy="24"/>
            </a:xfrm>
          </xdr:grpSpPr>
          <xdr:sp macro="" textlink="">
            <xdr:nvSpPr>
              <xdr:cNvPr id="2297" name="Option Button 249" hidden="1">
                <a:extLst xmlns:a="http://schemas.openxmlformats.org/drawingml/2006/main">
                  <a:ext uri="{63B3BB69-23CF-44E3-9099-C40C66FF867C}">
                    <a14:compatExt spid="_x0000_s229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98" name="Option Button 250" hidden="1">
                <a:extLst xmlns:a="http://schemas.openxmlformats.org/drawingml/2006/main">
                  <a:ext uri="{63B3BB69-23CF-44E3-9099-C40C66FF867C}">
                    <a14:compatExt spid="_x0000_s229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299" name="Group Box 251" hidden="1">
                <a:extLst xmlns:a="http://schemas.openxmlformats.org/drawingml/2006/main">
                  <a:ext uri="{63B3BB69-23CF-44E3-9099-C40C66FF867C}">
                    <a14:compatExt spid="_x0000_s229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134</xdr:row>
          <xdr:rowOff>66675</xdr:rowOff>
        </xdr:from>
        <xdr:to>
          <xdr:col>14</xdr:col>
          <xdr:colOff>19050</xdr:colOff>
          <xdr:row>134</xdr:row>
          <xdr:rowOff>276225</xdr:rowOff>
        </xdr:to>
        <xdr:grpSp>
          <xdr:nvGrpSpPr>
            <xdr:cNvPr id="2885" name="Group 25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1327725"/>
              <a:ext cx="657225" cy="209550"/>
              <a:chOff x="439" y="76"/>
              <a:chExt cx="69" cy="24"/>
            </a:xfrm>
          </xdr:grpSpPr>
          <xdr:sp macro="" textlink="">
            <xdr:nvSpPr>
              <xdr:cNvPr id="2301" name="Option Button 253" hidden="1">
                <a:extLst xmlns:a="http://schemas.openxmlformats.org/drawingml/2006/main">
                  <a:ext uri="{63B3BB69-23CF-44E3-9099-C40C66FF867C}">
                    <a14:compatExt spid="_x0000_s230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02" name="Option Button 254" hidden="1">
                <a:extLst xmlns:a="http://schemas.openxmlformats.org/drawingml/2006/main">
                  <a:ext uri="{63B3BB69-23CF-44E3-9099-C40C66FF867C}">
                    <a14:compatExt spid="_x0000_s230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03" name="Group Box 255" hidden="1">
                <a:extLst xmlns:a="http://schemas.openxmlformats.org/drawingml/2006/main">
                  <a:ext uri="{63B3BB69-23CF-44E3-9099-C40C66FF867C}">
                    <a14:compatExt spid="_x0000_s230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135</xdr:row>
          <xdr:rowOff>66675</xdr:rowOff>
        </xdr:from>
        <xdr:to>
          <xdr:col>14</xdr:col>
          <xdr:colOff>19050</xdr:colOff>
          <xdr:row>135</xdr:row>
          <xdr:rowOff>276225</xdr:rowOff>
        </xdr:to>
        <xdr:grpSp>
          <xdr:nvGrpSpPr>
            <xdr:cNvPr id="2886" name="Group 25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1651575"/>
              <a:ext cx="657225" cy="209550"/>
              <a:chOff x="439" y="76"/>
              <a:chExt cx="69" cy="24"/>
            </a:xfrm>
          </xdr:grpSpPr>
          <xdr:sp macro="" textlink="">
            <xdr:nvSpPr>
              <xdr:cNvPr id="2305" name="Option Button 257" hidden="1">
                <a:extLst xmlns:a="http://schemas.openxmlformats.org/drawingml/2006/main">
                  <a:ext uri="{63B3BB69-23CF-44E3-9099-C40C66FF867C}">
                    <a14:compatExt spid="_x0000_s230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06" name="Option Button 258" hidden="1">
                <a:extLst xmlns:a="http://schemas.openxmlformats.org/drawingml/2006/main">
                  <a:ext uri="{63B3BB69-23CF-44E3-9099-C40C66FF867C}">
                    <a14:compatExt spid="_x0000_s230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07" name="Group Box 259" hidden="1">
                <a:extLst xmlns:a="http://schemas.openxmlformats.org/drawingml/2006/main">
                  <a:ext uri="{63B3BB69-23CF-44E3-9099-C40C66FF867C}">
                    <a14:compatExt spid="_x0000_s230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136</xdr:row>
          <xdr:rowOff>66675</xdr:rowOff>
        </xdr:from>
        <xdr:to>
          <xdr:col>14</xdr:col>
          <xdr:colOff>19050</xdr:colOff>
          <xdr:row>136</xdr:row>
          <xdr:rowOff>276225</xdr:rowOff>
        </xdr:to>
        <xdr:grpSp>
          <xdr:nvGrpSpPr>
            <xdr:cNvPr id="2887" name="Group 26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1975425"/>
              <a:ext cx="657225" cy="209550"/>
              <a:chOff x="439" y="76"/>
              <a:chExt cx="69" cy="24"/>
            </a:xfrm>
          </xdr:grpSpPr>
          <xdr:sp macro="" textlink="">
            <xdr:nvSpPr>
              <xdr:cNvPr id="2309" name="Option Button 261" hidden="1">
                <a:extLst xmlns:a="http://schemas.openxmlformats.org/drawingml/2006/main">
                  <a:ext uri="{63B3BB69-23CF-44E3-9099-C40C66FF867C}">
                    <a14:compatExt spid="_x0000_s230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10" name="Option Button 262" hidden="1">
                <a:extLst xmlns:a="http://schemas.openxmlformats.org/drawingml/2006/main">
                  <a:ext uri="{63B3BB69-23CF-44E3-9099-C40C66FF867C}">
                    <a14:compatExt spid="_x0000_s231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11" name="Group Box 263" hidden="1">
                <a:extLst xmlns:a="http://schemas.openxmlformats.org/drawingml/2006/main">
                  <a:ext uri="{63B3BB69-23CF-44E3-9099-C40C66FF867C}">
                    <a14:compatExt spid="_x0000_s231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137</xdr:row>
          <xdr:rowOff>66675</xdr:rowOff>
        </xdr:from>
        <xdr:to>
          <xdr:col>14</xdr:col>
          <xdr:colOff>19050</xdr:colOff>
          <xdr:row>138</xdr:row>
          <xdr:rowOff>114300</xdr:rowOff>
        </xdr:to>
        <xdr:grpSp>
          <xdr:nvGrpSpPr>
            <xdr:cNvPr id="2888" name="Group 26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2299275"/>
              <a:ext cx="657225" cy="209550"/>
              <a:chOff x="439" y="76"/>
              <a:chExt cx="69" cy="24"/>
            </a:xfrm>
          </xdr:grpSpPr>
          <xdr:sp macro="" textlink="">
            <xdr:nvSpPr>
              <xdr:cNvPr id="2313" name="Option Button 265" hidden="1">
                <a:extLst xmlns:a="http://schemas.openxmlformats.org/drawingml/2006/main">
                  <a:ext uri="{63B3BB69-23CF-44E3-9099-C40C66FF867C}">
                    <a14:compatExt spid="_x0000_s231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14" name="Option Button 266" hidden="1">
                <a:extLst xmlns:a="http://schemas.openxmlformats.org/drawingml/2006/main">
                  <a:ext uri="{63B3BB69-23CF-44E3-9099-C40C66FF867C}">
                    <a14:compatExt spid="_x0000_s231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15" name="Group Box 267" hidden="1">
                <a:extLst xmlns:a="http://schemas.openxmlformats.org/drawingml/2006/main">
                  <a:ext uri="{63B3BB69-23CF-44E3-9099-C40C66FF867C}">
                    <a14:compatExt spid="_x0000_s231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139</xdr:row>
          <xdr:rowOff>66675</xdr:rowOff>
        </xdr:from>
        <xdr:to>
          <xdr:col>14</xdr:col>
          <xdr:colOff>19050</xdr:colOff>
          <xdr:row>139</xdr:row>
          <xdr:rowOff>276225</xdr:rowOff>
        </xdr:to>
        <xdr:grpSp>
          <xdr:nvGrpSpPr>
            <xdr:cNvPr id="2889" name="Group 26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2623125"/>
              <a:ext cx="657225" cy="209550"/>
              <a:chOff x="439" y="76"/>
              <a:chExt cx="69" cy="24"/>
            </a:xfrm>
          </xdr:grpSpPr>
          <xdr:sp macro="" textlink="">
            <xdr:nvSpPr>
              <xdr:cNvPr id="2317" name="Option Button 269" hidden="1">
                <a:extLst xmlns:a="http://schemas.openxmlformats.org/drawingml/2006/main">
                  <a:ext uri="{63B3BB69-23CF-44E3-9099-C40C66FF867C}">
                    <a14:compatExt spid="_x0000_s231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18" name="Option Button 270" hidden="1">
                <a:extLst xmlns:a="http://schemas.openxmlformats.org/drawingml/2006/main">
                  <a:ext uri="{63B3BB69-23CF-44E3-9099-C40C66FF867C}">
                    <a14:compatExt spid="_x0000_s231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19" name="Group Box 271" hidden="1">
                <a:extLst xmlns:a="http://schemas.openxmlformats.org/drawingml/2006/main">
                  <a:ext uri="{63B3BB69-23CF-44E3-9099-C40C66FF867C}">
                    <a14:compatExt spid="_x0000_s231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147</xdr:row>
          <xdr:rowOff>66675</xdr:rowOff>
        </xdr:from>
        <xdr:to>
          <xdr:col>14</xdr:col>
          <xdr:colOff>19050</xdr:colOff>
          <xdr:row>147</xdr:row>
          <xdr:rowOff>276225</xdr:rowOff>
        </xdr:to>
        <xdr:grpSp>
          <xdr:nvGrpSpPr>
            <xdr:cNvPr id="2890" name="Group 27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4280475"/>
              <a:ext cx="657225" cy="209550"/>
              <a:chOff x="439" y="76"/>
              <a:chExt cx="69" cy="24"/>
            </a:xfrm>
          </xdr:grpSpPr>
          <xdr:sp macro="" textlink="">
            <xdr:nvSpPr>
              <xdr:cNvPr id="2321" name="Option Button 273" hidden="1">
                <a:extLst xmlns:a="http://schemas.openxmlformats.org/drawingml/2006/main">
                  <a:ext uri="{63B3BB69-23CF-44E3-9099-C40C66FF867C}">
                    <a14:compatExt spid="_x0000_s232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22" name="Option Button 274" hidden="1">
                <a:extLst xmlns:a="http://schemas.openxmlformats.org/drawingml/2006/main">
                  <a:ext uri="{63B3BB69-23CF-44E3-9099-C40C66FF867C}">
                    <a14:compatExt spid="_x0000_s232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23" name="Group Box 275" hidden="1">
                <a:extLst xmlns:a="http://schemas.openxmlformats.org/drawingml/2006/main">
                  <a:ext uri="{63B3BB69-23CF-44E3-9099-C40C66FF867C}">
                    <a14:compatExt spid="_x0000_s232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148</xdr:row>
          <xdr:rowOff>66675</xdr:rowOff>
        </xdr:from>
        <xdr:to>
          <xdr:col>14</xdr:col>
          <xdr:colOff>19050</xdr:colOff>
          <xdr:row>148</xdr:row>
          <xdr:rowOff>276225</xdr:rowOff>
        </xdr:to>
        <xdr:grpSp>
          <xdr:nvGrpSpPr>
            <xdr:cNvPr id="2891" name="Group 27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4604325"/>
              <a:ext cx="657225" cy="209550"/>
              <a:chOff x="439" y="76"/>
              <a:chExt cx="69" cy="24"/>
            </a:xfrm>
          </xdr:grpSpPr>
          <xdr:sp macro="" textlink="">
            <xdr:nvSpPr>
              <xdr:cNvPr id="2325" name="Option Button 277" hidden="1">
                <a:extLst xmlns:a="http://schemas.openxmlformats.org/drawingml/2006/main">
                  <a:ext uri="{63B3BB69-23CF-44E3-9099-C40C66FF867C}">
                    <a14:compatExt spid="_x0000_s232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26" name="Option Button 278" hidden="1">
                <a:extLst xmlns:a="http://schemas.openxmlformats.org/drawingml/2006/main">
                  <a:ext uri="{63B3BB69-23CF-44E3-9099-C40C66FF867C}">
                    <a14:compatExt spid="_x0000_s232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27" name="Group Box 279" hidden="1">
                <a:extLst xmlns:a="http://schemas.openxmlformats.org/drawingml/2006/main">
                  <a:ext uri="{63B3BB69-23CF-44E3-9099-C40C66FF867C}">
                    <a14:compatExt spid="_x0000_s232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149</xdr:row>
          <xdr:rowOff>66675</xdr:rowOff>
        </xdr:from>
        <xdr:to>
          <xdr:col>14</xdr:col>
          <xdr:colOff>19050</xdr:colOff>
          <xdr:row>149</xdr:row>
          <xdr:rowOff>276225</xdr:rowOff>
        </xdr:to>
        <xdr:grpSp>
          <xdr:nvGrpSpPr>
            <xdr:cNvPr id="2892" name="Group 28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4928175"/>
              <a:ext cx="657225" cy="209550"/>
              <a:chOff x="439" y="76"/>
              <a:chExt cx="69" cy="24"/>
            </a:xfrm>
          </xdr:grpSpPr>
          <xdr:sp macro="" textlink="">
            <xdr:nvSpPr>
              <xdr:cNvPr id="2329" name="Option Button 281" hidden="1">
                <a:extLst xmlns:a="http://schemas.openxmlformats.org/drawingml/2006/main">
                  <a:ext uri="{63B3BB69-23CF-44E3-9099-C40C66FF867C}">
                    <a14:compatExt spid="_x0000_s232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30" name="Option Button 282" hidden="1">
                <a:extLst xmlns:a="http://schemas.openxmlformats.org/drawingml/2006/main">
                  <a:ext uri="{63B3BB69-23CF-44E3-9099-C40C66FF867C}">
                    <a14:compatExt spid="_x0000_s233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31" name="Group Box 283" hidden="1">
                <a:extLst xmlns:a="http://schemas.openxmlformats.org/drawingml/2006/main">
                  <a:ext uri="{63B3BB69-23CF-44E3-9099-C40C66FF867C}">
                    <a14:compatExt spid="_x0000_s233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150</xdr:row>
          <xdr:rowOff>66675</xdr:rowOff>
        </xdr:from>
        <xdr:to>
          <xdr:col>14</xdr:col>
          <xdr:colOff>19050</xdr:colOff>
          <xdr:row>150</xdr:row>
          <xdr:rowOff>276225</xdr:rowOff>
        </xdr:to>
        <xdr:grpSp>
          <xdr:nvGrpSpPr>
            <xdr:cNvPr id="2893" name="Group 28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5252025"/>
              <a:ext cx="657225" cy="209550"/>
              <a:chOff x="439" y="76"/>
              <a:chExt cx="69" cy="24"/>
            </a:xfrm>
          </xdr:grpSpPr>
          <xdr:sp macro="" textlink="">
            <xdr:nvSpPr>
              <xdr:cNvPr id="2333" name="Option Button 285" hidden="1">
                <a:extLst xmlns:a="http://schemas.openxmlformats.org/drawingml/2006/main">
                  <a:ext uri="{63B3BB69-23CF-44E3-9099-C40C66FF867C}">
                    <a14:compatExt spid="_x0000_s233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34" name="Option Button 286" hidden="1">
                <a:extLst xmlns:a="http://schemas.openxmlformats.org/drawingml/2006/main">
                  <a:ext uri="{63B3BB69-23CF-44E3-9099-C40C66FF867C}">
                    <a14:compatExt spid="_x0000_s233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35" name="Group Box 287" hidden="1">
                <a:extLst xmlns:a="http://schemas.openxmlformats.org/drawingml/2006/main">
                  <a:ext uri="{63B3BB69-23CF-44E3-9099-C40C66FF867C}">
                    <a14:compatExt spid="_x0000_s233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151</xdr:row>
          <xdr:rowOff>66675</xdr:rowOff>
        </xdr:from>
        <xdr:to>
          <xdr:col>14</xdr:col>
          <xdr:colOff>19050</xdr:colOff>
          <xdr:row>152</xdr:row>
          <xdr:rowOff>114300</xdr:rowOff>
        </xdr:to>
        <xdr:grpSp>
          <xdr:nvGrpSpPr>
            <xdr:cNvPr id="2894" name="Group 28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5575875"/>
              <a:ext cx="657225" cy="209550"/>
              <a:chOff x="439" y="76"/>
              <a:chExt cx="69" cy="24"/>
            </a:xfrm>
          </xdr:grpSpPr>
          <xdr:sp macro="" textlink="">
            <xdr:nvSpPr>
              <xdr:cNvPr id="2337" name="Option Button 289" hidden="1">
                <a:extLst xmlns:a="http://schemas.openxmlformats.org/drawingml/2006/main">
                  <a:ext uri="{63B3BB69-23CF-44E3-9099-C40C66FF867C}">
                    <a14:compatExt spid="_x0000_s233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38" name="Option Button 290" hidden="1">
                <a:extLst xmlns:a="http://schemas.openxmlformats.org/drawingml/2006/main">
                  <a:ext uri="{63B3BB69-23CF-44E3-9099-C40C66FF867C}">
                    <a14:compatExt spid="_x0000_s233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39" name="Group Box 291" hidden="1">
                <a:extLst xmlns:a="http://schemas.openxmlformats.org/drawingml/2006/main">
                  <a:ext uri="{63B3BB69-23CF-44E3-9099-C40C66FF867C}">
                    <a14:compatExt spid="_x0000_s233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153</xdr:row>
          <xdr:rowOff>66675</xdr:rowOff>
        </xdr:from>
        <xdr:to>
          <xdr:col>14</xdr:col>
          <xdr:colOff>19050</xdr:colOff>
          <xdr:row>153</xdr:row>
          <xdr:rowOff>276225</xdr:rowOff>
        </xdr:to>
        <xdr:grpSp>
          <xdr:nvGrpSpPr>
            <xdr:cNvPr id="2895" name="Group 29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5899725"/>
              <a:ext cx="657225" cy="209550"/>
              <a:chOff x="439" y="76"/>
              <a:chExt cx="69" cy="24"/>
            </a:xfrm>
          </xdr:grpSpPr>
          <xdr:sp macro="" textlink="">
            <xdr:nvSpPr>
              <xdr:cNvPr id="2341" name="Option Button 293" hidden="1">
                <a:extLst xmlns:a="http://schemas.openxmlformats.org/drawingml/2006/main">
                  <a:ext uri="{63B3BB69-23CF-44E3-9099-C40C66FF867C}">
                    <a14:compatExt spid="_x0000_s234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42" name="Option Button 294" hidden="1">
                <a:extLst xmlns:a="http://schemas.openxmlformats.org/drawingml/2006/main">
                  <a:ext uri="{63B3BB69-23CF-44E3-9099-C40C66FF867C}">
                    <a14:compatExt spid="_x0000_s234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43" name="Group Box 295" hidden="1">
                <a:extLst xmlns:a="http://schemas.openxmlformats.org/drawingml/2006/main">
                  <a:ext uri="{63B3BB69-23CF-44E3-9099-C40C66FF867C}">
                    <a14:compatExt spid="_x0000_s234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161</xdr:row>
          <xdr:rowOff>66675</xdr:rowOff>
        </xdr:from>
        <xdr:to>
          <xdr:col>14</xdr:col>
          <xdr:colOff>19050</xdr:colOff>
          <xdr:row>161</xdr:row>
          <xdr:rowOff>276225</xdr:rowOff>
        </xdr:to>
        <xdr:grpSp>
          <xdr:nvGrpSpPr>
            <xdr:cNvPr id="2896" name="Group 29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7557075"/>
              <a:ext cx="657225" cy="209550"/>
              <a:chOff x="439" y="76"/>
              <a:chExt cx="69" cy="24"/>
            </a:xfrm>
          </xdr:grpSpPr>
          <xdr:sp macro="" textlink="">
            <xdr:nvSpPr>
              <xdr:cNvPr id="2345" name="Option Button 297" hidden="1">
                <a:extLst xmlns:a="http://schemas.openxmlformats.org/drawingml/2006/main">
                  <a:ext uri="{63B3BB69-23CF-44E3-9099-C40C66FF867C}">
                    <a14:compatExt spid="_x0000_s234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46" name="Option Button 298" hidden="1">
                <a:extLst xmlns:a="http://schemas.openxmlformats.org/drawingml/2006/main">
                  <a:ext uri="{63B3BB69-23CF-44E3-9099-C40C66FF867C}">
                    <a14:compatExt spid="_x0000_s234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47" name="Group Box 299" hidden="1">
                <a:extLst xmlns:a="http://schemas.openxmlformats.org/drawingml/2006/main">
                  <a:ext uri="{63B3BB69-23CF-44E3-9099-C40C66FF867C}">
                    <a14:compatExt spid="_x0000_s234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162</xdr:row>
          <xdr:rowOff>66675</xdr:rowOff>
        </xdr:from>
        <xdr:to>
          <xdr:col>14</xdr:col>
          <xdr:colOff>19050</xdr:colOff>
          <xdr:row>162</xdr:row>
          <xdr:rowOff>276225</xdr:rowOff>
        </xdr:to>
        <xdr:grpSp>
          <xdr:nvGrpSpPr>
            <xdr:cNvPr id="2897" name="Group 30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7880925"/>
              <a:ext cx="657225" cy="209550"/>
              <a:chOff x="439" y="76"/>
              <a:chExt cx="69" cy="24"/>
            </a:xfrm>
          </xdr:grpSpPr>
          <xdr:sp macro="" textlink="">
            <xdr:nvSpPr>
              <xdr:cNvPr id="2349" name="Option Button 301" hidden="1">
                <a:extLst xmlns:a="http://schemas.openxmlformats.org/drawingml/2006/main">
                  <a:ext uri="{63B3BB69-23CF-44E3-9099-C40C66FF867C}">
                    <a14:compatExt spid="_x0000_s234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50" name="Option Button 302" hidden="1">
                <a:extLst xmlns:a="http://schemas.openxmlformats.org/drawingml/2006/main">
                  <a:ext uri="{63B3BB69-23CF-44E3-9099-C40C66FF867C}">
                    <a14:compatExt spid="_x0000_s235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51" name="Group Box 303" hidden="1">
                <a:extLst xmlns:a="http://schemas.openxmlformats.org/drawingml/2006/main">
                  <a:ext uri="{63B3BB69-23CF-44E3-9099-C40C66FF867C}">
                    <a14:compatExt spid="_x0000_s235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163</xdr:row>
          <xdr:rowOff>66675</xdr:rowOff>
        </xdr:from>
        <xdr:to>
          <xdr:col>14</xdr:col>
          <xdr:colOff>19050</xdr:colOff>
          <xdr:row>163</xdr:row>
          <xdr:rowOff>276225</xdr:rowOff>
        </xdr:to>
        <xdr:grpSp>
          <xdr:nvGrpSpPr>
            <xdr:cNvPr id="2898" name="Group 30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8204775"/>
              <a:ext cx="657225" cy="209550"/>
              <a:chOff x="439" y="76"/>
              <a:chExt cx="69" cy="24"/>
            </a:xfrm>
          </xdr:grpSpPr>
          <xdr:sp macro="" textlink="">
            <xdr:nvSpPr>
              <xdr:cNvPr id="2353" name="Option Button 305" hidden="1">
                <a:extLst xmlns:a="http://schemas.openxmlformats.org/drawingml/2006/main">
                  <a:ext uri="{63B3BB69-23CF-44E3-9099-C40C66FF867C}">
                    <a14:compatExt spid="_x0000_s235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54" name="Option Button 306" hidden="1">
                <a:extLst xmlns:a="http://schemas.openxmlformats.org/drawingml/2006/main">
                  <a:ext uri="{63B3BB69-23CF-44E3-9099-C40C66FF867C}">
                    <a14:compatExt spid="_x0000_s235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55" name="Group Box 307" hidden="1">
                <a:extLst xmlns:a="http://schemas.openxmlformats.org/drawingml/2006/main">
                  <a:ext uri="{63B3BB69-23CF-44E3-9099-C40C66FF867C}">
                    <a14:compatExt spid="_x0000_s235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164</xdr:row>
          <xdr:rowOff>66675</xdr:rowOff>
        </xdr:from>
        <xdr:to>
          <xdr:col>14</xdr:col>
          <xdr:colOff>19050</xdr:colOff>
          <xdr:row>164</xdr:row>
          <xdr:rowOff>276225</xdr:rowOff>
        </xdr:to>
        <xdr:grpSp>
          <xdr:nvGrpSpPr>
            <xdr:cNvPr id="2899" name="Group 30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8528625"/>
              <a:ext cx="657225" cy="209550"/>
              <a:chOff x="439" y="76"/>
              <a:chExt cx="69" cy="24"/>
            </a:xfrm>
          </xdr:grpSpPr>
          <xdr:sp macro="" textlink="">
            <xdr:nvSpPr>
              <xdr:cNvPr id="2357" name="Option Button 309" hidden="1">
                <a:extLst xmlns:a="http://schemas.openxmlformats.org/drawingml/2006/main">
                  <a:ext uri="{63B3BB69-23CF-44E3-9099-C40C66FF867C}">
                    <a14:compatExt spid="_x0000_s235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58" name="Option Button 310" hidden="1">
                <a:extLst xmlns:a="http://schemas.openxmlformats.org/drawingml/2006/main">
                  <a:ext uri="{63B3BB69-23CF-44E3-9099-C40C66FF867C}">
                    <a14:compatExt spid="_x0000_s235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59" name="Group Box 311" hidden="1">
                <a:extLst xmlns:a="http://schemas.openxmlformats.org/drawingml/2006/main">
                  <a:ext uri="{63B3BB69-23CF-44E3-9099-C40C66FF867C}">
                    <a14:compatExt spid="_x0000_s235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165</xdr:row>
          <xdr:rowOff>66675</xdr:rowOff>
        </xdr:from>
        <xdr:to>
          <xdr:col>14</xdr:col>
          <xdr:colOff>19050</xdr:colOff>
          <xdr:row>166</xdr:row>
          <xdr:rowOff>114300</xdr:rowOff>
        </xdr:to>
        <xdr:grpSp>
          <xdr:nvGrpSpPr>
            <xdr:cNvPr id="2900" name="Group 31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8852475"/>
              <a:ext cx="657225" cy="209550"/>
              <a:chOff x="439" y="76"/>
              <a:chExt cx="69" cy="24"/>
            </a:xfrm>
          </xdr:grpSpPr>
          <xdr:sp macro="" textlink="">
            <xdr:nvSpPr>
              <xdr:cNvPr id="2361" name="Option Button 313" hidden="1">
                <a:extLst xmlns:a="http://schemas.openxmlformats.org/drawingml/2006/main">
                  <a:ext uri="{63B3BB69-23CF-44E3-9099-C40C66FF867C}">
                    <a14:compatExt spid="_x0000_s236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62" name="Option Button 314" hidden="1">
                <a:extLst xmlns:a="http://schemas.openxmlformats.org/drawingml/2006/main">
                  <a:ext uri="{63B3BB69-23CF-44E3-9099-C40C66FF867C}">
                    <a14:compatExt spid="_x0000_s236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63" name="Group Box 315" hidden="1">
                <a:extLst xmlns:a="http://schemas.openxmlformats.org/drawingml/2006/main">
                  <a:ext uri="{63B3BB69-23CF-44E3-9099-C40C66FF867C}">
                    <a14:compatExt spid="_x0000_s236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167</xdr:row>
          <xdr:rowOff>66675</xdr:rowOff>
        </xdr:from>
        <xdr:to>
          <xdr:col>14</xdr:col>
          <xdr:colOff>19050</xdr:colOff>
          <xdr:row>167</xdr:row>
          <xdr:rowOff>276225</xdr:rowOff>
        </xdr:to>
        <xdr:grpSp>
          <xdr:nvGrpSpPr>
            <xdr:cNvPr id="2901" name="Group 31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39176325"/>
              <a:ext cx="657225" cy="209550"/>
              <a:chOff x="439" y="76"/>
              <a:chExt cx="69" cy="24"/>
            </a:xfrm>
          </xdr:grpSpPr>
          <xdr:sp macro="" textlink="">
            <xdr:nvSpPr>
              <xdr:cNvPr id="2365" name="Option Button 317" hidden="1">
                <a:extLst xmlns:a="http://schemas.openxmlformats.org/drawingml/2006/main">
                  <a:ext uri="{63B3BB69-23CF-44E3-9099-C40C66FF867C}">
                    <a14:compatExt spid="_x0000_s236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66" name="Option Button 318" hidden="1">
                <a:extLst xmlns:a="http://schemas.openxmlformats.org/drawingml/2006/main">
                  <a:ext uri="{63B3BB69-23CF-44E3-9099-C40C66FF867C}">
                    <a14:compatExt spid="_x0000_s236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67" name="Group Box 319" hidden="1">
                <a:extLst xmlns:a="http://schemas.openxmlformats.org/drawingml/2006/main">
                  <a:ext uri="{63B3BB69-23CF-44E3-9099-C40C66FF867C}">
                    <a14:compatExt spid="_x0000_s236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175</xdr:row>
          <xdr:rowOff>66675</xdr:rowOff>
        </xdr:from>
        <xdr:to>
          <xdr:col>14</xdr:col>
          <xdr:colOff>19050</xdr:colOff>
          <xdr:row>175</xdr:row>
          <xdr:rowOff>276225</xdr:rowOff>
        </xdr:to>
        <xdr:grpSp>
          <xdr:nvGrpSpPr>
            <xdr:cNvPr id="2902" name="Group 32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0833675"/>
              <a:ext cx="657225" cy="209550"/>
              <a:chOff x="439" y="76"/>
              <a:chExt cx="69" cy="24"/>
            </a:xfrm>
          </xdr:grpSpPr>
          <xdr:sp macro="" textlink="">
            <xdr:nvSpPr>
              <xdr:cNvPr id="2369" name="Option Button 321" hidden="1">
                <a:extLst xmlns:a="http://schemas.openxmlformats.org/drawingml/2006/main">
                  <a:ext uri="{63B3BB69-23CF-44E3-9099-C40C66FF867C}">
                    <a14:compatExt spid="_x0000_s236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70" name="Option Button 322" hidden="1">
                <a:extLst xmlns:a="http://schemas.openxmlformats.org/drawingml/2006/main">
                  <a:ext uri="{63B3BB69-23CF-44E3-9099-C40C66FF867C}">
                    <a14:compatExt spid="_x0000_s237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71" name="Group Box 323" hidden="1">
                <a:extLst xmlns:a="http://schemas.openxmlformats.org/drawingml/2006/main">
                  <a:ext uri="{63B3BB69-23CF-44E3-9099-C40C66FF867C}">
                    <a14:compatExt spid="_x0000_s237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176</xdr:row>
          <xdr:rowOff>66675</xdr:rowOff>
        </xdr:from>
        <xdr:to>
          <xdr:col>14</xdr:col>
          <xdr:colOff>19050</xdr:colOff>
          <xdr:row>176</xdr:row>
          <xdr:rowOff>276225</xdr:rowOff>
        </xdr:to>
        <xdr:grpSp>
          <xdr:nvGrpSpPr>
            <xdr:cNvPr id="2903" name="Group 32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1157525"/>
              <a:ext cx="657225" cy="209550"/>
              <a:chOff x="439" y="76"/>
              <a:chExt cx="69" cy="24"/>
            </a:xfrm>
          </xdr:grpSpPr>
          <xdr:sp macro="" textlink="">
            <xdr:nvSpPr>
              <xdr:cNvPr id="2373" name="Option Button 325" hidden="1">
                <a:extLst xmlns:a="http://schemas.openxmlformats.org/drawingml/2006/main">
                  <a:ext uri="{63B3BB69-23CF-44E3-9099-C40C66FF867C}">
                    <a14:compatExt spid="_x0000_s237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74" name="Option Button 326" hidden="1">
                <a:extLst xmlns:a="http://schemas.openxmlformats.org/drawingml/2006/main">
                  <a:ext uri="{63B3BB69-23CF-44E3-9099-C40C66FF867C}">
                    <a14:compatExt spid="_x0000_s237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75" name="Group Box 327" hidden="1">
                <a:extLst xmlns:a="http://schemas.openxmlformats.org/drawingml/2006/main">
                  <a:ext uri="{63B3BB69-23CF-44E3-9099-C40C66FF867C}">
                    <a14:compatExt spid="_x0000_s237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177</xdr:row>
          <xdr:rowOff>66675</xdr:rowOff>
        </xdr:from>
        <xdr:to>
          <xdr:col>14</xdr:col>
          <xdr:colOff>19050</xdr:colOff>
          <xdr:row>177</xdr:row>
          <xdr:rowOff>276225</xdr:rowOff>
        </xdr:to>
        <xdr:grpSp>
          <xdr:nvGrpSpPr>
            <xdr:cNvPr id="2904" name="Group 32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1481375"/>
              <a:ext cx="657225" cy="209550"/>
              <a:chOff x="439" y="76"/>
              <a:chExt cx="69" cy="24"/>
            </a:xfrm>
          </xdr:grpSpPr>
          <xdr:sp macro="" textlink="">
            <xdr:nvSpPr>
              <xdr:cNvPr id="2377" name="Option Button 329" hidden="1">
                <a:extLst xmlns:a="http://schemas.openxmlformats.org/drawingml/2006/main">
                  <a:ext uri="{63B3BB69-23CF-44E3-9099-C40C66FF867C}">
                    <a14:compatExt spid="_x0000_s237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78" name="Option Button 330" hidden="1">
                <a:extLst xmlns:a="http://schemas.openxmlformats.org/drawingml/2006/main">
                  <a:ext uri="{63B3BB69-23CF-44E3-9099-C40C66FF867C}">
                    <a14:compatExt spid="_x0000_s237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79" name="Group Box 331" hidden="1">
                <a:extLst xmlns:a="http://schemas.openxmlformats.org/drawingml/2006/main">
                  <a:ext uri="{63B3BB69-23CF-44E3-9099-C40C66FF867C}">
                    <a14:compatExt spid="_x0000_s237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178</xdr:row>
          <xdr:rowOff>66675</xdr:rowOff>
        </xdr:from>
        <xdr:to>
          <xdr:col>14</xdr:col>
          <xdr:colOff>19050</xdr:colOff>
          <xdr:row>178</xdr:row>
          <xdr:rowOff>276225</xdr:rowOff>
        </xdr:to>
        <xdr:grpSp>
          <xdr:nvGrpSpPr>
            <xdr:cNvPr id="2905" name="Group 33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1805225"/>
              <a:ext cx="657225" cy="209550"/>
              <a:chOff x="439" y="76"/>
              <a:chExt cx="69" cy="24"/>
            </a:xfrm>
          </xdr:grpSpPr>
          <xdr:sp macro="" textlink="">
            <xdr:nvSpPr>
              <xdr:cNvPr id="2381" name="Option Button 333" hidden="1">
                <a:extLst xmlns:a="http://schemas.openxmlformats.org/drawingml/2006/main">
                  <a:ext uri="{63B3BB69-23CF-44E3-9099-C40C66FF867C}">
                    <a14:compatExt spid="_x0000_s238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82" name="Option Button 334" hidden="1">
                <a:extLst xmlns:a="http://schemas.openxmlformats.org/drawingml/2006/main">
                  <a:ext uri="{63B3BB69-23CF-44E3-9099-C40C66FF867C}">
                    <a14:compatExt spid="_x0000_s238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83" name="Group Box 335" hidden="1">
                <a:extLst xmlns:a="http://schemas.openxmlformats.org/drawingml/2006/main">
                  <a:ext uri="{63B3BB69-23CF-44E3-9099-C40C66FF867C}">
                    <a14:compatExt spid="_x0000_s238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179</xdr:row>
          <xdr:rowOff>66675</xdr:rowOff>
        </xdr:from>
        <xdr:to>
          <xdr:col>14</xdr:col>
          <xdr:colOff>19050</xdr:colOff>
          <xdr:row>180</xdr:row>
          <xdr:rowOff>114300</xdr:rowOff>
        </xdr:to>
        <xdr:grpSp>
          <xdr:nvGrpSpPr>
            <xdr:cNvPr id="2906" name="Group 33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2129075"/>
              <a:ext cx="657225" cy="209550"/>
              <a:chOff x="439" y="76"/>
              <a:chExt cx="69" cy="24"/>
            </a:xfrm>
          </xdr:grpSpPr>
          <xdr:sp macro="" textlink="">
            <xdr:nvSpPr>
              <xdr:cNvPr id="2385" name="Option Button 337" hidden="1">
                <a:extLst xmlns:a="http://schemas.openxmlformats.org/drawingml/2006/main">
                  <a:ext uri="{63B3BB69-23CF-44E3-9099-C40C66FF867C}">
                    <a14:compatExt spid="_x0000_s238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86" name="Option Button 338" hidden="1">
                <a:extLst xmlns:a="http://schemas.openxmlformats.org/drawingml/2006/main">
                  <a:ext uri="{63B3BB69-23CF-44E3-9099-C40C66FF867C}">
                    <a14:compatExt spid="_x0000_s238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87" name="Group Box 339" hidden="1">
                <a:extLst xmlns:a="http://schemas.openxmlformats.org/drawingml/2006/main">
                  <a:ext uri="{63B3BB69-23CF-44E3-9099-C40C66FF867C}">
                    <a14:compatExt spid="_x0000_s238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181</xdr:row>
          <xdr:rowOff>66675</xdr:rowOff>
        </xdr:from>
        <xdr:to>
          <xdr:col>14</xdr:col>
          <xdr:colOff>19050</xdr:colOff>
          <xdr:row>181</xdr:row>
          <xdr:rowOff>276225</xdr:rowOff>
        </xdr:to>
        <xdr:grpSp>
          <xdr:nvGrpSpPr>
            <xdr:cNvPr id="2907" name="Group 34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2452925"/>
              <a:ext cx="657225" cy="209550"/>
              <a:chOff x="439" y="76"/>
              <a:chExt cx="69" cy="24"/>
            </a:xfrm>
          </xdr:grpSpPr>
          <xdr:sp macro="" textlink="">
            <xdr:nvSpPr>
              <xdr:cNvPr id="2389" name="Option Button 341" hidden="1">
                <a:extLst xmlns:a="http://schemas.openxmlformats.org/drawingml/2006/main">
                  <a:ext uri="{63B3BB69-23CF-44E3-9099-C40C66FF867C}">
                    <a14:compatExt spid="_x0000_s238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90" name="Option Button 342" hidden="1">
                <a:extLst xmlns:a="http://schemas.openxmlformats.org/drawingml/2006/main">
                  <a:ext uri="{63B3BB69-23CF-44E3-9099-C40C66FF867C}">
                    <a14:compatExt spid="_x0000_s239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91" name="Group Box 343" hidden="1">
                <a:extLst xmlns:a="http://schemas.openxmlformats.org/drawingml/2006/main">
                  <a:ext uri="{63B3BB69-23CF-44E3-9099-C40C66FF867C}">
                    <a14:compatExt spid="_x0000_s239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189</xdr:row>
          <xdr:rowOff>66675</xdr:rowOff>
        </xdr:from>
        <xdr:to>
          <xdr:col>14</xdr:col>
          <xdr:colOff>19050</xdr:colOff>
          <xdr:row>189</xdr:row>
          <xdr:rowOff>276225</xdr:rowOff>
        </xdr:to>
        <xdr:grpSp>
          <xdr:nvGrpSpPr>
            <xdr:cNvPr id="2908" name="Group 34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4110275"/>
              <a:ext cx="657225" cy="209550"/>
              <a:chOff x="439" y="76"/>
              <a:chExt cx="69" cy="24"/>
            </a:xfrm>
          </xdr:grpSpPr>
          <xdr:sp macro="" textlink="">
            <xdr:nvSpPr>
              <xdr:cNvPr id="2393" name="Option Button 345" hidden="1">
                <a:extLst xmlns:a="http://schemas.openxmlformats.org/drawingml/2006/main">
                  <a:ext uri="{63B3BB69-23CF-44E3-9099-C40C66FF867C}">
                    <a14:compatExt spid="_x0000_s239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94" name="Option Button 346" hidden="1">
                <a:extLst xmlns:a="http://schemas.openxmlformats.org/drawingml/2006/main">
                  <a:ext uri="{63B3BB69-23CF-44E3-9099-C40C66FF867C}">
                    <a14:compatExt spid="_x0000_s239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95" name="Group Box 347" hidden="1">
                <a:extLst xmlns:a="http://schemas.openxmlformats.org/drawingml/2006/main">
                  <a:ext uri="{63B3BB69-23CF-44E3-9099-C40C66FF867C}">
                    <a14:compatExt spid="_x0000_s239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190</xdr:row>
          <xdr:rowOff>66675</xdr:rowOff>
        </xdr:from>
        <xdr:to>
          <xdr:col>14</xdr:col>
          <xdr:colOff>19050</xdr:colOff>
          <xdr:row>190</xdr:row>
          <xdr:rowOff>276225</xdr:rowOff>
        </xdr:to>
        <xdr:grpSp>
          <xdr:nvGrpSpPr>
            <xdr:cNvPr id="2909" name="Group 34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4434125"/>
              <a:ext cx="657225" cy="209550"/>
              <a:chOff x="439" y="76"/>
              <a:chExt cx="69" cy="24"/>
            </a:xfrm>
          </xdr:grpSpPr>
          <xdr:sp macro="" textlink="">
            <xdr:nvSpPr>
              <xdr:cNvPr id="2397" name="Option Button 349" hidden="1">
                <a:extLst xmlns:a="http://schemas.openxmlformats.org/drawingml/2006/main">
                  <a:ext uri="{63B3BB69-23CF-44E3-9099-C40C66FF867C}">
                    <a14:compatExt spid="_x0000_s239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398" name="Option Button 350" hidden="1">
                <a:extLst xmlns:a="http://schemas.openxmlformats.org/drawingml/2006/main">
                  <a:ext uri="{63B3BB69-23CF-44E3-9099-C40C66FF867C}">
                    <a14:compatExt spid="_x0000_s239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399" name="Group Box 351" hidden="1">
                <a:extLst xmlns:a="http://schemas.openxmlformats.org/drawingml/2006/main">
                  <a:ext uri="{63B3BB69-23CF-44E3-9099-C40C66FF867C}">
                    <a14:compatExt spid="_x0000_s239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191</xdr:row>
          <xdr:rowOff>66675</xdr:rowOff>
        </xdr:from>
        <xdr:to>
          <xdr:col>14</xdr:col>
          <xdr:colOff>19050</xdr:colOff>
          <xdr:row>191</xdr:row>
          <xdr:rowOff>276225</xdr:rowOff>
        </xdr:to>
        <xdr:grpSp>
          <xdr:nvGrpSpPr>
            <xdr:cNvPr id="2910" name="Group 35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4757975"/>
              <a:ext cx="657225" cy="209550"/>
              <a:chOff x="439" y="76"/>
              <a:chExt cx="69" cy="24"/>
            </a:xfrm>
          </xdr:grpSpPr>
          <xdr:sp macro="" textlink="">
            <xdr:nvSpPr>
              <xdr:cNvPr id="2401" name="Option Button 353" hidden="1">
                <a:extLst xmlns:a="http://schemas.openxmlformats.org/drawingml/2006/main">
                  <a:ext uri="{63B3BB69-23CF-44E3-9099-C40C66FF867C}">
                    <a14:compatExt spid="_x0000_s240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02" name="Option Button 354" hidden="1">
                <a:extLst xmlns:a="http://schemas.openxmlformats.org/drawingml/2006/main">
                  <a:ext uri="{63B3BB69-23CF-44E3-9099-C40C66FF867C}">
                    <a14:compatExt spid="_x0000_s240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03" name="Group Box 355" hidden="1">
                <a:extLst xmlns:a="http://schemas.openxmlformats.org/drawingml/2006/main">
                  <a:ext uri="{63B3BB69-23CF-44E3-9099-C40C66FF867C}">
                    <a14:compatExt spid="_x0000_s240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192</xdr:row>
          <xdr:rowOff>66675</xdr:rowOff>
        </xdr:from>
        <xdr:to>
          <xdr:col>14</xdr:col>
          <xdr:colOff>19050</xdr:colOff>
          <xdr:row>192</xdr:row>
          <xdr:rowOff>276225</xdr:rowOff>
        </xdr:to>
        <xdr:grpSp>
          <xdr:nvGrpSpPr>
            <xdr:cNvPr id="2911" name="Group 35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5081825"/>
              <a:ext cx="657225" cy="209550"/>
              <a:chOff x="439" y="76"/>
              <a:chExt cx="69" cy="24"/>
            </a:xfrm>
          </xdr:grpSpPr>
          <xdr:sp macro="" textlink="">
            <xdr:nvSpPr>
              <xdr:cNvPr id="2405" name="Option Button 357" hidden="1">
                <a:extLst xmlns:a="http://schemas.openxmlformats.org/drawingml/2006/main">
                  <a:ext uri="{63B3BB69-23CF-44E3-9099-C40C66FF867C}">
                    <a14:compatExt spid="_x0000_s240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06" name="Option Button 358" hidden="1">
                <a:extLst xmlns:a="http://schemas.openxmlformats.org/drawingml/2006/main">
                  <a:ext uri="{63B3BB69-23CF-44E3-9099-C40C66FF867C}">
                    <a14:compatExt spid="_x0000_s240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07" name="Group Box 359" hidden="1">
                <a:extLst xmlns:a="http://schemas.openxmlformats.org/drawingml/2006/main">
                  <a:ext uri="{63B3BB69-23CF-44E3-9099-C40C66FF867C}">
                    <a14:compatExt spid="_x0000_s240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193</xdr:row>
          <xdr:rowOff>66675</xdr:rowOff>
        </xdr:from>
        <xdr:to>
          <xdr:col>14</xdr:col>
          <xdr:colOff>19050</xdr:colOff>
          <xdr:row>194</xdr:row>
          <xdr:rowOff>114300</xdr:rowOff>
        </xdr:to>
        <xdr:grpSp>
          <xdr:nvGrpSpPr>
            <xdr:cNvPr id="2912" name="Group 36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5405675"/>
              <a:ext cx="657225" cy="209550"/>
              <a:chOff x="439" y="76"/>
              <a:chExt cx="69" cy="24"/>
            </a:xfrm>
          </xdr:grpSpPr>
          <xdr:sp macro="" textlink="">
            <xdr:nvSpPr>
              <xdr:cNvPr id="2409" name="Option Button 361" hidden="1">
                <a:extLst xmlns:a="http://schemas.openxmlformats.org/drawingml/2006/main">
                  <a:ext uri="{63B3BB69-23CF-44E3-9099-C40C66FF867C}">
                    <a14:compatExt spid="_x0000_s240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10" name="Option Button 362" hidden="1">
                <a:extLst xmlns:a="http://schemas.openxmlformats.org/drawingml/2006/main">
                  <a:ext uri="{63B3BB69-23CF-44E3-9099-C40C66FF867C}">
                    <a14:compatExt spid="_x0000_s241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11" name="Group Box 363" hidden="1">
                <a:extLst xmlns:a="http://schemas.openxmlformats.org/drawingml/2006/main">
                  <a:ext uri="{63B3BB69-23CF-44E3-9099-C40C66FF867C}">
                    <a14:compatExt spid="_x0000_s241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195</xdr:row>
          <xdr:rowOff>66675</xdr:rowOff>
        </xdr:from>
        <xdr:to>
          <xdr:col>14</xdr:col>
          <xdr:colOff>19050</xdr:colOff>
          <xdr:row>195</xdr:row>
          <xdr:rowOff>276225</xdr:rowOff>
        </xdr:to>
        <xdr:grpSp>
          <xdr:nvGrpSpPr>
            <xdr:cNvPr id="2913" name="Group 36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5729525"/>
              <a:ext cx="657225" cy="209550"/>
              <a:chOff x="439" y="76"/>
              <a:chExt cx="69" cy="24"/>
            </a:xfrm>
          </xdr:grpSpPr>
          <xdr:sp macro="" textlink="">
            <xdr:nvSpPr>
              <xdr:cNvPr id="2413" name="Option Button 365" hidden="1">
                <a:extLst xmlns:a="http://schemas.openxmlformats.org/drawingml/2006/main">
                  <a:ext uri="{63B3BB69-23CF-44E3-9099-C40C66FF867C}">
                    <a14:compatExt spid="_x0000_s241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14" name="Option Button 366" hidden="1">
                <a:extLst xmlns:a="http://schemas.openxmlformats.org/drawingml/2006/main">
                  <a:ext uri="{63B3BB69-23CF-44E3-9099-C40C66FF867C}">
                    <a14:compatExt spid="_x0000_s241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15" name="Group Box 367" hidden="1">
                <a:extLst xmlns:a="http://schemas.openxmlformats.org/drawingml/2006/main">
                  <a:ext uri="{63B3BB69-23CF-44E3-9099-C40C66FF867C}">
                    <a14:compatExt spid="_x0000_s241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203</xdr:row>
          <xdr:rowOff>66675</xdr:rowOff>
        </xdr:from>
        <xdr:to>
          <xdr:col>14</xdr:col>
          <xdr:colOff>19050</xdr:colOff>
          <xdr:row>203</xdr:row>
          <xdr:rowOff>276225</xdr:rowOff>
        </xdr:to>
        <xdr:grpSp>
          <xdr:nvGrpSpPr>
            <xdr:cNvPr id="2914" name="Group 36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7386875"/>
              <a:ext cx="657225" cy="209550"/>
              <a:chOff x="439" y="76"/>
              <a:chExt cx="69" cy="24"/>
            </a:xfrm>
          </xdr:grpSpPr>
          <xdr:sp macro="" textlink="">
            <xdr:nvSpPr>
              <xdr:cNvPr id="2417" name="Option Button 369" hidden="1">
                <a:extLst xmlns:a="http://schemas.openxmlformats.org/drawingml/2006/main">
                  <a:ext uri="{63B3BB69-23CF-44E3-9099-C40C66FF867C}">
                    <a14:compatExt spid="_x0000_s241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18" name="Option Button 370" hidden="1">
                <a:extLst xmlns:a="http://schemas.openxmlformats.org/drawingml/2006/main">
                  <a:ext uri="{63B3BB69-23CF-44E3-9099-C40C66FF867C}">
                    <a14:compatExt spid="_x0000_s241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19" name="Group Box 371" hidden="1">
                <a:extLst xmlns:a="http://schemas.openxmlformats.org/drawingml/2006/main">
                  <a:ext uri="{63B3BB69-23CF-44E3-9099-C40C66FF867C}">
                    <a14:compatExt spid="_x0000_s241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204</xdr:row>
          <xdr:rowOff>66675</xdr:rowOff>
        </xdr:from>
        <xdr:to>
          <xdr:col>14</xdr:col>
          <xdr:colOff>19050</xdr:colOff>
          <xdr:row>204</xdr:row>
          <xdr:rowOff>276225</xdr:rowOff>
        </xdr:to>
        <xdr:grpSp>
          <xdr:nvGrpSpPr>
            <xdr:cNvPr id="2915" name="Group 37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7710725"/>
              <a:ext cx="657225" cy="209550"/>
              <a:chOff x="439" y="76"/>
              <a:chExt cx="69" cy="24"/>
            </a:xfrm>
          </xdr:grpSpPr>
          <xdr:sp macro="" textlink="">
            <xdr:nvSpPr>
              <xdr:cNvPr id="2421" name="Option Button 373" hidden="1">
                <a:extLst xmlns:a="http://schemas.openxmlformats.org/drawingml/2006/main">
                  <a:ext uri="{63B3BB69-23CF-44E3-9099-C40C66FF867C}">
                    <a14:compatExt spid="_x0000_s242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22" name="Option Button 374" hidden="1">
                <a:extLst xmlns:a="http://schemas.openxmlformats.org/drawingml/2006/main">
                  <a:ext uri="{63B3BB69-23CF-44E3-9099-C40C66FF867C}">
                    <a14:compatExt spid="_x0000_s242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23" name="Group Box 375" hidden="1">
                <a:extLst xmlns:a="http://schemas.openxmlformats.org/drawingml/2006/main">
                  <a:ext uri="{63B3BB69-23CF-44E3-9099-C40C66FF867C}">
                    <a14:compatExt spid="_x0000_s242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205</xdr:row>
          <xdr:rowOff>66675</xdr:rowOff>
        </xdr:from>
        <xdr:to>
          <xdr:col>14</xdr:col>
          <xdr:colOff>19050</xdr:colOff>
          <xdr:row>205</xdr:row>
          <xdr:rowOff>276225</xdr:rowOff>
        </xdr:to>
        <xdr:grpSp>
          <xdr:nvGrpSpPr>
            <xdr:cNvPr id="2916" name="Group 37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8034575"/>
              <a:ext cx="657225" cy="209550"/>
              <a:chOff x="439" y="76"/>
              <a:chExt cx="69" cy="24"/>
            </a:xfrm>
          </xdr:grpSpPr>
          <xdr:sp macro="" textlink="">
            <xdr:nvSpPr>
              <xdr:cNvPr id="2425" name="Option Button 377" hidden="1">
                <a:extLst xmlns:a="http://schemas.openxmlformats.org/drawingml/2006/main">
                  <a:ext uri="{63B3BB69-23CF-44E3-9099-C40C66FF867C}">
                    <a14:compatExt spid="_x0000_s242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26" name="Option Button 378" hidden="1">
                <a:extLst xmlns:a="http://schemas.openxmlformats.org/drawingml/2006/main">
                  <a:ext uri="{63B3BB69-23CF-44E3-9099-C40C66FF867C}">
                    <a14:compatExt spid="_x0000_s242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27" name="Group Box 379" hidden="1">
                <a:extLst xmlns:a="http://schemas.openxmlformats.org/drawingml/2006/main">
                  <a:ext uri="{63B3BB69-23CF-44E3-9099-C40C66FF867C}">
                    <a14:compatExt spid="_x0000_s242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206</xdr:row>
          <xdr:rowOff>66675</xdr:rowOff>
        </xdr:from>
        <xdr:to>
          <xdr:col>14</xdr:col>
          <xdr:colOff>19050</xdr:colOff>
          <xdr:row>206</xdr:row>
          <xdr:rowOff>276225</xdr:rowOff>
        </xdr:to>
        <xdr:grpSp>
          <xdr:nvGrpSpPr>
            <xdr:cNvPr id="2917" name="Group 38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8358425"/>
              <a:ext cx="657225" cy="209550"/>
              <a:chOff x="439" y="76"/>
              <a:chExt cx="69" cy="24"/>
            </a:xfrm>
          </xdr:grpSpPr>
          <xdr:sp macro="" textlink="">
            <xdr:nvSpPr>
              <xdr:cNvPr id="2429" name="Option Button 381" hidden="1">
                <a:extLst xmlns:a="http://schemas.openxmlformats.org/drawingml/2006/main">
                  <a:ext uri="{63B3BB69-23CF-44E3-9099-C40C66FF867C}">
                    <a14:compatExt spid="_x0000_s242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30" name="Option Button 382" hidden="1">
                <a:extLst xmlns:a="http://schemas.openxmlformats.org/drawingml/2006/main">
                  <a:ext uri="{63B3BB69-23CF-44E3-9099-C40C66FF867C}">
                    <a14:compatExt spid="_x0000_s243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31" name="Group Box 383" hidden="1">
                <a:extLst xmlns:a="http://schemas.openxmlformats.org/drawingml/2006/main">
                  <a:ext uri="{63B3BB69-23CF-44E3-9099-C40C66FF867C}">
                    <a14:compatExt spid="_x0000_s243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207</xdr:row>
          <xdr:rowOff>66675</xdr:rowOff>
        </xdr:from>
        <xdr:to>
          <xdr:col>14</xdr:col>
          <xdr:colOff>19050</xdr:colOff>
          <xdr:row>208</xdr:row>
          <xdr:rowOff>114300</xdr:rowOff>
        </xdr:to>
        <xdr:grpSp>
          <xdr:nvGrpSpPr>
            <xdr:cNvPr id="2918" name="Group 38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8682275"/>
              <a:ext cx="657225" cy="209550"/>
              <a:chOff x="439" y="76"/>
              <a:chExt cx="69" cy="24"/>
            </a:xfrm>
          </xdr:grpSpPr>
          <xdr:sp macro="" textlink="">
            <xdr:nvSpPr>
              <xdr:cNvPr id="2433" name="Option Button 385" hidden="1">
                <a:extLst xmlns:a="http://schemas.openxmlformats.org/drawingml/2006/main">
                  <a:ext uri="{63B3BB69-23CF-44E3-9099-C40C66FF867C}">
                    <a14:compatExt spid="_x0000_s243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34" name="Option Button 386" hidden="1">
                <a:extLst xmlns:a="http://schemas.openxmlformats.org/drawingml/2006/main">
                  <a:ext uri="{63B3BB69-23CF-44E3-9099-C40C66FF867C}">
                    <a14:compatExt spid="_x0000_s243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35" name="Group Box 387" hidden="1">
                <a:extLst xmlns:a="http://schemas.openxmlformats.org/drawingml/2006/main">
                  <a:ext uri="{63B3BB69-23CF-44E3-9099-C40C66FF867C}">
                    <a14:compatExt spid="_x0000_s243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209</xdr:row>
          <xdr:rowOff>66675</xdr:rowOff>
        </xdr:from>
        <xdr:to>
          <xdr:col>14</xdr:col>
          <xdr:colOff>19050</xdr:colOff>
          <xdr:row>209</xdr:row>
          <xdr:rowOff>276225</xdr:rowOff>
        </xdr:to>
        <xdr:grpSp>
          <xdr:nvGrpSpPr>
            <xdr:cNvPr id="2919" name="Group 38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49006125"/>
              <a:ext cx="657225" cy="209550"/>
              <a:chOff x="439" y="76"/>
              <a:chExt cx="69" cy="24"/>
            </a:xfrm>
          </xdr:grpSpPr>
          <xdr:sp macro="" textlink="">
            <xdr:nvSpPr>
              <xdr:cNvPr id="2437" name="Option Button 389" hidden="1">
                <a:extLst xmlns:a="http://schemas.openxmlformats.org/drawingml/2006/main">
                  <a:ext uri="{63B3BB69-23CF-44E3-9099-C40C66FF867C}">
                    <a14:compatExt spid="_x0000_s243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38" name="Option Button 390" hidden="1">
                <a:extLst xmlns:a="http://schemas.openxmlformats.org/drawingml/2006/main">
                  <a:ext uri="{63B3BB69-23CF-44E3-9099-C40C66FF867C}">
                    <a14:compatExt spid="_x0000_s243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39" name="Group Box 391" hidden="1">
                <a:extLst xmlns:a="http://schemas.openxmlformats.org/drawingml/2006/main">
                  <a:ext uri="{63B3BB69-23CF-44E3-9099-C40C66FF867C}">
                    <a14:compatExt spid="_x0000_s243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217</xdr:row>
          <xdr:rowOff>66675</xdr:rowOff>
        </xdr:from>
        <xdr:to>
          <xdr:col>14</xdr:col>
          <xdr:colOff>19050</xdr:colOff>
          <xdr:row>217</xdr:row>
          <xdr:rowOff>276225</xdr:rowOff>
        </xdr:to>
        <xdr:grpSp>
          <xdr:nvGrpSpPr>
            <xdr:cNvPr id="2920" name="Group 39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0663475"/>
              <a:ext cx="657225" cy="209550"/>
              <a:chOff x="439" y="76"/>
              <a:chExt cx="69" cy="24"/>
            </a:xfrm>
          </xdr:grpSpPr>
          <xdr:sp macro="" textlink="">
            <xdr:nvSpPr>
              <xdr:cNvPr id="2441" name="Option Button 393" hidden="1">
                <a:extLst xmlns:a="http://schemas.openxmlformats.org/drawingml/2006/main">
                  <a:ext uri="{63B3BB69-23CF-44E3-9099-C40C66FF867C}">
                    <a14:compatExt spid="_x0000_s244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42" name="Option Button 394" hidden="1">
                <a:extLst xmlns:a="http://schemas.openxmlformats.org/drawingml/2006/main">
                  <a:ext uri="{63B3BB69-23CF-44E3-9099-C40C66FF867C}">
                    <a14:compatExt spid="_x0000_s244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43" name="Group Box 395" hidden="1">
                <a:extLst xmlns:a="http://schemas.openxmlformats.org/drawingml/2006/main">
                  <a:ext uri="{63B3BB69-23CF-44E3-9099-C40C66FF867C}">
                    <a14:compatExt spid="_x0000_s244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218</xdr:row>
          <xdr:rowOff>66675</xdr:rowOff>
        </xdr:from>
        <xdr:to>
          <xdr:col>14</xdr:col>
          <xdr:colOff>19050</xdr:colOff>
          <xdr:row>218</xdr:row>
          <xdr:rowOff>276225</xdr:rowOff>
        </xdr:to>
        <xdr:grpSp>
          <xdr:nvGrpSpPr>
            <xdr:cNvPr id="2921" name="Group 39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0987325"/>
              <a:ext cx="657225" cy="209550"/>
              <a:chOff x="439" y="76"/>
              <a:chExt cx="69" cy="24"/>
            </a:xfrm>
          </xdr:grpSpPr>
          <xdr:sp macro="" textlink="">
            <xdr:nvSpPr>
              <xdr:cNvPr id="2445" name="Option Button 397" hidden="1">
                <a:extLst xmlns:a="http://schemas.openxmlformats.org/drawingml/2006/main">
                  <a:ext uri="{63B3BB69-23CF-44E3-9099-C40C66FF867C}">
                    <a14:compatExt spid="_x0000_s244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46" name="Option Button 398" hidden="1">
                <a:extLst xmlns:a="http://schemas.openxmlformats.org/drawingml/2006/main">
                  <a:ext uri="{63B3BB69-23CF-44E3-9099-C40C66FF867C}">
                    <a14:compatExt spid="_x0000_s244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47" name="Group Box 399" hidden="1">
                <a:extLst xmlns:a="http://schemas.openxmlformats.org/drawingml/2006/main">
                  <a:ext uri="{63B3BB69-23CF-44E3-9099-C40C66FF867C}">
                    <a14:compatExt spid="_x0000_s244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219</xdr:row>
          <xdr:rowOff>66675</xdr:rowOff>
        </xdr:from>
        <xdr:to>
          <xdr:col>14</xdr:col>
          <xdr:colOff>19050</xdr:colOff>
          <xdr:row>219</xdr:row>
          <xdr:rowOff>276225</xdr:rowOff>
        </xdr:to>
        <xdr:grpSp>
          <xdr:nvGrpSpPr>
            <xdr:cNvPr id="2922" name="Group 40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1311175"/>
              <a:ext cx="657225" cy="209550"/>
              <a:chOff x="439" y="76"/>
              <a:chExt cx="69" cy="24"/>
            </a:xfrm>
          </xdr:grpSpPr>
          <xdr:sp macro="" textlink="">
            <xdr:nvSpPr>
              <xdr:cNvPr id="2449" name="Option Button 401" hidden="1">
                <a:extLst xmlns:a="http://schemas.openxmlformats.org/drawingml/2006/main">
                  <a:ext uri="{63B3BB69-23CF-44E3-9099-C40C66FF867C}">
                    <a14:compatExt spid="_x0000_s244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50" name="Option Button 402" hidden="1">
                <a:extLst xmlns:a="http://schemas.openxmlformats.org/drawingml/2006/main">
                  <a:ext uri="{63B3BB69-23CF-44E3-9099-C40C66FF867C}">
                    <a14:compatExt spid="_x0000_s245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51" name="Group Box 403" hidden="1">
                <a:extLst xmlns:a="http://schemas.openxmlformats.org/drawingml/2006/main">
                  <a:ext uri="{63B3BB69-23CF-44E3-9099-C40C66FF867C}">
                    <a14:compatExt spid="_x0000_s245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220</xdr:row>
          <xdr:rowOff>66675</xdr:rowOff>
        </xdr:from>
        <xdr:to>
          <xdr:col>14</xdr:col>
          <xdr:colOff>19050</xdr:colOff>
          <xdr:row>220</xdr:row>
          <xdr:rowOff>276225</xdr:rowOff>
        </xdr:to>
        <xdr:grpSp>
          <xdr:nvGrpSpPr>
            <xdr:cNvPr id="2923" name="Group 40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1635025"/>
              <a:ext cx="657225" cy="209550"/>
              <a:chOff x="439" y="76"/>
              <a:chExt cx="69" cy="24"/>
            </a:xfrm>
          </xdr:grpSpPr>
          <xdr:sp macro="" textlink="">
            <xdr:nvSpPr>
              <xdr:cNvPr id="2453" name="Option Button 405" hidden="1">
                <a:extLst xmlns:a="http://schemas.openxmlformats.org/drawingml/2006/main">
                  <a:ext uri="{63B3BB69-23CF-44E3-9099-C40C66FF867C}">
                    <a14:compatExt spid="_x0000_s245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54" name="Option Button 406" hidden="1">
                <a:extLst xmlns:a="http://schemas.openxmlformats.org/drawingml/2006/main">
                  <a:ext uri="{63B3BB69-23CF-44E3-9099-C40C66FF867C}">
                    <a14:compatExt spid="_x0000_s245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55" name="Group Box 407" hidden="1">
                <a:extLst xmlns:a="http://schemas.openxmlformats.org/drawingml/2006/main">
                  <a:ext uri="{63B3BB69-23CF-44E3-9099-C40C66FF867C}">
                    <a14:compatExt spid="_x0000_s245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221</xdr:row>
          <xdr:rowOff>66675</xdr:rowOff>
        </xdr:from>
        <xdr:to>
          <xdr:col>14</xdr:col>
          <xdr:colOff>19050</xdr:colOff>
          <xdr:row>222</xdr:row>
          <xdr:rowOff>114300</xdr:rowOff>
        </xdr:to>
        <xdr:grpSp>
          <xdr:nvGrpSpPr>
            <xdr:cNvPr id="2924" name="Group 40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1958875"/>
              <a:ext cx="657225" cy="209550"/>
              <a:chOff x="439" y="76"/>
              <a:chExt cx="69" cy="24"/>
            </a:xfrm>
          </xdr:grpSpPr>
          <xdr:sp macro="" textlink="">
            <xdr:nvSpPr>
              <xdr:cNvPr id="2457" name="Option Button 409" hidden="1">
                <a:extLst xmlns:a="http://schemas.openxmlformats.org/drawingml/2006/main">
                  <a:ext uri="{63B3BB69-23CF-44E3-9099-C40C66FF867C}">
                    <a14:compatExt spid="_x0000_s245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58" name="Option Button 410" hidden="1">
                <a:extLst xmlns:a="http://schemas.openxmlformats.org/drawingml/2006/main">
                  <a:ext uri="{63B3BB69-23CF-44E3-9099-C40C66FF867C}">
                    <a14:compatExt spid="_x0000_s245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59" name="Group Box 411" hidden="1">
                <a:extLst xmlns:a="http://schemas.openxmlformats.org/drawingml/2006/main">
                  <a:ext uri="{63B3BB69-23CF-44E3-9099-C40C66FF867C}">
                    <a14:compatExt spid="_x0000_s245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223</xdr:row>
          <xdr:rowOff>66675</xdr:rowOff>
        </xdr:from>
        <xdr:to>
          <xdr:col>14</xdr:col>
          <xdr:colOff>19050</xdr:colOff>
          <xdr:row>223</xdr:row>
          <xdr:rowOff>276225</xdr:rowOff>
        </xdr:to>
        <xdr:grpSp>
          <xdr:nvGrpSpPr>
            <xdr:cNvPr id="2925" name="Group 41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2282725"/>
              <a:ext cx="657225" cy="209550"/>
              <a:chOff x="439" y="76"/>
              <a:chExt cx="69" cy="24"/>
            </a:xfrm>
          </xdr:grpSpPr>
          <xdr:sp macro="" textlink="">
            <xdr:nvSpPr>
              <xdr:cNvPr id="2461" name="Option Button 413" hidden="1">
                <a:extLst xmlns:a="http://schemas.openxmlformats.org/drawingml/2006/main">
                  <a:ext uri="{63B3BB69-23CF-44E3-9099-C40C66FF867C}">
                    <a14:compatExt spid="_x0000_s246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62" name="Option Button 414" hidden="1">
                <a:extLst xmlns:a="http://schemas.openxmlformats.org/drawingml/2006/main">
                  <a:ext uri="{63B3BB69-23CF-44E3-9099-C40C66FF867C}">
                    <a14:compatExt spid="_x0000_s246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63" name="Group Box 415" hidden="1">
                <a:extLst xmlns:a="http://schemas.openxmlformats.org/drawingml/2006/main">
                  <a:ext uri="{63B3BB69-23CF-44E3-9099-C40C66FF867C}">
                    <a14:compatExt spid="_x0000_s246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231</xdr:row>
          <xdr:rowOff>66675</xdr:rowOff>
        </xdr:from>
        <xdr:to>
          <xdr:col>14</xdr:col>
          <xdr:colOff>19050</xdr:colOff>
          <xdr:row>231</xdr:row>
          <xdr:rowOff>276225</xdr:rowOff>
        </xdr:to>
        <xdr:grpSp>
          <xdr:nvGrpSpPr>
            <xdr:cNvPr id="2926" name="Group 41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3940075"/>
              <a:ext cx="657225" cy="209550"/>
              <a:chOff x="439" y="76"/>
              <a:chExt cx="69" cy="24"/>
            </a:xfrm>
          </xdr:grpSpPr>
          <xdr:sp macro="" textlink="">
            <xdr:nvSpPr>
              <xdr:cNvPr id="2465" name="Option Button 417" hidden="1">
                <a:extLst xmlns:a="http://schemas.openxmlformats.org/drawingml/2006/main">
                  <a:ext uri="{63B3BB69-23CF-44E3-9099-C40C66FF867C}">
                    <a14:compatExt spid="_x0000_s246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66" name="Option Button 418" hidden="1">
                <a:extLst xmlns:a="http://schemas.openxmlformats.org/drawingml/2006/main">
                  <a:ext uri="{63B3BB69-23CF-44E3-9099-C40C66FF867C}">
                    <a14:compatExt spid="_x0000_s246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67" name="Group Box 419" hidden="1">
                <a:extLst xmlns:a="http://schemas.openxmlformats.org/drawingml/2006/main">
                  <a:ext uri="{63B3BB69-23CF-44E3-9099-C40C66FF867C}">
                    <a14:compatExt spid="_x0000_s246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232</xdr:row>
          <xdr:rowOff>66675</xdr:rowOff>
        </xdr:from>
        <xdr:to>
          <xdr:col>14</xdr:col>
          <xdr:colOff>19050</xdr:colOff>
          <xdr:row>232</xdr:row>
          <xdr:rowOff>276225</xdr:rowOff>
        </xdr:to>
        <xdr:grpSp>
          <xdr:nvGrpSpPr>
            <xdr:cNvPr id="2927" name="Group 42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4263925"/>
              <a:ext cx="657225" cy="209550"/>
              <a:chOff x="439" y="76"/>
              <a:chExt cx="69" cy="24"/>
            </a:xfrm>
          </xdr:grpSpPr>
          <xdr:sp macro="" textlink="">
            <xdr:nvSpPr>
              <xdr:cNvPr id="2469" name="Option Button 421" hidden="1">
                <a:extLst xmlns:a="http://schemas.openxmlformats.org/drawingml/2006/main">
                  <a:ext uri="{63B3BB69-23CF-44E3-9099-C40C66FF867C}">
                    <a14:compatExt spid="_x0000_s246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70" name="Option Button 422" hidden="1">
                <a:extLst xmlns:a="http://schemas.openxmlformats.org/drawingml/2006/main">
                  <a:ext uri="{63B3BB69-23CF-44E3-9099-C40C66FF867C}">
                    <a14:compatExt spid="_x0000_s247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71" name="Group Box 423" hidden="1">
                <a:extLst xmlns:a="http://schemas.openxmlformats.org/drawingml/2006/main">
                  <a:ext uri="{63B3BB69-23CF-44E3-9099-C40C66FF867C}">
                    <a14:compatExt spid="_x0000_s247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233</xdr:row>
          <xdr:rowOff>66675</xdr:rowOff>
        </xdr:from>
        <xdr:to>
          <xdr:col>14</xdr:col>
          <xdr:colOff>19050</xdr:colOff>
          <xdr:row>233</xdr:row>
          <xdr:rowOff>276225</xdr:rowOff>
        </xdr:to>
        <xdr:grpSp>
          <xdr:nvGrpSpPr>
            <xdr:cNvPr id="2928" name="Group 42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4587775"/>
              <a:ext cx="657225" cy="209550"/>
              <a:chOff x="439" y="76"/>
              <a:chExt cx="69" cy="24"/>
            </a:xfrm>
          </xdr:grpSpPr>
          <xdr:sp macro="" textlink="">
            <xdr:nvSpPr>
              <xdr:cNvPr id="2473" name="Option Button 425" hidden="1">
                <a:extLst xmlns:a="http://schemas.openxmlformats.org/drawingml/2006/main">
                  <a:ext uri="{63B3BB69-23CF-44E3-9099-C40C66FF867C}">
                    <a14:compatExt spid="_x0000_s247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74" name="Option Button 426" hidden="1">
                <a:extLst xmlns:a="http://schemas.openxmlformats.org/drawingml/2006/main">
                  <a:ext uri="{63B3BB69-23CF-44E3-9099-C40C66FF867C}">
                    <a14:compatExt spid="_x0000_s247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75" name="Group Box 427" hidden="1">
                <a:extLst xmlns:a="http://schemas.openxmlformats.org/drawingml/2006/main">
                  <a:ext uri="{63B3BB69-23CF-44E3-9099-C40C66FF867C}">
                    <a14:compatExt spid="_x0000_s247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234</xdr:row>
          <xdr:rowOff>66675</xdr:rowOff>
        </xdr:from>
        <xdr:to>
          <xdr:col>14</xdr:col>
          <xdr:colOff>19050</xdr:colOff>
          <xdr:row>234</xdr:row>
          <xdr:rowOff>276225</xdr:rowOff>
        </xdr:to>
        <xdr:grpSp>
          <xdr:nvGrpSpPr>
            <xdr:cNvPr id="2929" name="Group 42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4911625"/>
              <a:ext cx="657225" cy="209550"/>
              <a:chOff x="439" y="76"/>
              <a:chExt cx="69" cy="24"/>
            </a:xfrm>
          </xdr:grpSpPr>
          <xdr:sp macro="" textlink="">
            <xdr:nvSpPr>
              <xdr:cNvPr id="2477" name="Option Button 429" hidden="1">
                <a:extLst xmlns:a="http://schemas.openxmlformats.org/drawingml/2006/main">
                  <a:ext uri="{63B3BB69-23CF-44E3-9099-C40C66FF867C}">
                    <a14:compatExt spid="_x0000_s247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78" name="Option Button 430" hidden="1">
                <a:extLst xmlns:a="http://schemas.openxmlformats.org/drawingml/2006/main">
                  <a:ext uri="{63B3BB69-23CF-44E3-9099-C40C66FF867C}">
                    <a14:compatExt spid="_x0000_s247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79" name="Group Box 431" hidden="1">
                <a:extLst xmlns:a="http://schemas.openxmlformats.org/drawingml/2006/main">
                  <a:ext uri="{63B3BB69-23CF-44E3-9099-C40C66FF867C}">
                    <a14:compatExt spid="_x0000_s247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235</xdr:row>
          <xdr:rowOff>66675</xdr:rowOff>
        </xdr:from>
        <xdr:to>
          <xdr:col>14</xdr:col>
          <xdr:colOff>19050</xdr:colOff>
          <xdr:row>236</xdr:row>
          <xdr:rowOff>114300</xdr:rowOff>
        </xdr:to>
        <xdr:grpSp>
          <xdr:nvGrpSpPr>
            <xdr:cNvPr id="2930" name="Group 43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5235475"/>
              <a:ext cx="657225" cy="209550"/>
              <a:chOff x="439" y="76"/>
              <a:chExt cx="69" cy="24"/>
            </a:xfrm>
          </xdr:grpSpPr>
          <xdr:sp macro="" textlink="">
            <xdr:nvSpPr>
              <xdr:cNvPr id="2481" name="Option Button 433" hidden="1">
                <a:extLst xmlns:a="http://schemas.openxmlformats.org/drawingml/2006/main">
                  <a:ext uri="{63B3BB69-23CF-44E3-9099-C40C66FF867C}">
                    <a14:compatExt spid="_x0000_s248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82" name="Option Button 434" hidden="1">
                <a:extLst xmlns:a="http://schemas.openxmlformats.org/drawingml/2006/main">
                  <a:ext uri="{63B3BB69-23CF-44E3-9099-C40C66FF867C}">
                    <a14:compatExt spid="_x0000_s248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83" name="Group Box 435" hidden="1">
                <a:extLst xmlns:a="http://schemas.openxmlformats.org/drawingml/2006/main">
                  <a:ext uri="{63B3BB69-23CF-44E3-9099-C40C66FF867C}">
                    <a14:compatExt spid="_x0000_s248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237</xdr:row>
          <xdr:rowOff>66675</xdr:rowOff>
        </xdr:from>
        <xdr:to>
          <xdr:col>14</xdr:col>
          <xdr:colOff>19050</xdr:colOff>
          <xdr:row>237</xdr:row>
          <xdr:rowOff>276225</xdr:rowOff>
        </xdr:to>
        <xdr:grpSp>
          <xdr:nvGrpSpPr>
            <xdr:cNvPr id="2931" name="Group 43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5559325"/>
              <a:ext cx="657225" cy="209550"/>
              <a:chOff x="439" y="76"/>
              <a:chExt cx="69" cy="24"/>
            </a:xfrm>
          </xdr:grpSpPr>
          <xdr:sp macro="" textlink="">
            <xdr:nvSpPr>
              <xdr:cNvPr id="2485" name="Option Button 437" hidden="1">
                <a:extLst xmlns:a="http://schemas.openxmlformats.org/drawingml/2006/main">
                  <a:ext uri="{63B3BB69-23CF-44E3-9099-C40C66FF867C}">
                    <a14:compatExt spid="_x0000_s248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86" name="Option Button 438" hidden="1">
                <a:extLst xmlns:a="http://schemas.openxmlformats.org/drawingml/2006/main">
                  <a:ext uri="{63B3BB69-23CF-44E3-9099-C40C66FF867C}">
                    <a14:compatExt spid="_x0000_s248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87" name="Group Box 439" hidden="1">
                <a:extLst xmlns:a="http://schemas.openxmlformats.org/drawingml/2006/main">
                  <a:ext uri="{63B3BB69-23CF-44E3-9099-C40C66FF867C}">
                    <a14:compatExt spid="_x0000_s248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245</xdr:row>
          <xdr:rowOff>66675</xdr:rowOff>
        </xdr:from>
        <xdr:to>
          <xdr:col>14</xdr:col>
          <xdr:colOff>19050</xdr:colOff>
          <xdr:row>245</xdr:row>
          <xdr:rowOff>276225</xdr:rowOff>
        </xdr:to>
        <xdr:grpSp>
          <xdr:nvGrpSpPr>
            <xdr:cNvPr id="2932" name="Group 44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7216675"/>
              <a:ext cx="657225" cy="209550"/>
              <a:chOff x="439" y="76"/>
              <a:chExt cx="69" cy="24"/>
            </a:xfrm>
          </xdr:grpSpPr>
          <xdr:sp macro="" textlink="">
            <xdr:nvSpPr>
              <xdr:cNvPr id="2489" name="Option Button 441" hidden="1">
                <a:extLst xmlns:a="http://schemas.openxmlformats.org/drawingml/2006/main">
                  <a:ext uri="{63B3BB69-23CF-44E3-9099-C40C66FF867C}">
                    <a14:compatExt spid="_x0000_s248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90" name="Option Button 442" hidden="1">
                <a:extLst xmlns:a="http://schemas.openxmlformats.org/drawingml/2006/main">
                  <a:ext uri="{63B3BB69-23CF-44E3-9099-C40C66FF867C}">
                    <a14:compatExt spid="_x0000_s249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91" name="Group Box 443" hidden="1">
                <a:extLst xmlns:a="http://schemas.openxmlformats.org/drawingml/2006/main">
                  <a:ext uri="{63B3BB69-23CF-44E3-9099-C40C66FF867C}">
                    <a14:compatExt spid="_x0000_s249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246</xdr:row>
          <xdr:rowOff>66675</xdr:rowOff>
        </xdr:from>
        <xdr:to>
          <xdr:col>14</xdr:col>
          <xdr:colOff>19050</xdr:colOff>
          <xdr:row>246</xdr:row>
          <xdr:rowOff>276225</xdr:rowOff>
        </xdr:to>
        <xdr:grpSp>
          <xdr:nvGrpSpPr>
            <xdr:cNvPr id="2933" name="Group 44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7540525"/>
              <a:ext cx="657225" cy="209550"/>
              <a:chOff x="439" y="76"/>
              <a:chExt cx="69" cy="24"/>
            </a:xfrm>
          </xdr:grpSpPr>
          <xdr:sp macro="" textlink="">
            <xdr:nvSpPr>
              <xdr:cNvPr id="2493" name="Option Button 445" hidden="1">
                <a:extLst xmlns:a="http://schemas.openxmlformats.org/drawingml/2006/main">
                  <a:ext uri="{63B3BB69-23CF-44E3-9099-C40C66FF867C}">
                    <a14:compatExt spid="_x0000_s249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94" name="Option Button 446" hidden="1">
                <a:extLst xmlns:a="http://schemas.openxmlformats.org/drawingml/2006/main">
                  <a:ext uri="{63B3BB69-23CF-44E3-9099-C40C66FF867C}">
                    <a14:compatExt spid="_x0000_s249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95" name="Group Box 447" hidden="1">
                <a:extLst xmlns:a="http://schemas.openxmlformats.org/drawingml/2006/main">
                  <a:ext uri="{63B3BB69-23CF-44E3-9099-C40C66FF867C}">
                    <a14:compatExt spid="_x0000_s249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247</xdr:row>
          <xdr:rowOff>66675</xdr:rowOff>
        </xdr:from>
        <xdr:to>
          <xdr:col>14</xdr:col>
          <xdr:colOff>19050</xdr:colOff>
          <xdr:row>247</xdr:row>
          <xdr:rowOff>276225</xdr:rowOff>
        </xdr:to>
        <xdr:grpSp>
          <xdr:nvGrpSpPr>
            <xdr:cNvPr id="2934" name="Group 44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7864375"/>
              <a:ext cx="657225" cy="209550"/>
              <a:chOff x="439" y="76"/>
              <a:chExt cx="69" cy="24"/>
            </a:xfrm>
          </xdr:grpSpPr>
          <xdr:sp macro="" textlink="">
            <xdr:nvSpPr>
              <xdr:cNvPr id="2497" name="Option Button 449" hidden="1">
                <a:extLst xmlns:a="http://schemas.openxmlformats.org/drawingml/2006/main">
                  <a:ext uri="{63B3BB69-23CF-44E3-9099-C40C66FF867C}">
                    <a14:compatExt spid="_x0000_s249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498" name="Option Button 450" hidden="1">
                <a:extLst xmlns:a="http://schemas.openxmlformats.org/drawingml/2006/main">
                  <a:ext uri="{63B3BB69-23CF-44E3-9099-C40C66FF867C}">
                    <a14:compatExt spid="_x0000_s249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499" name="Group Box 451" hidden="1">
                <a:extLst xmlns:a="http://schemas.openxmlformats.org/drawingml/2006/main">
                  <a:ext uri="{63B3BB69-23CF-44E3-9099-C40C66FF867C}">
                    <a14:compatExt spid="_x0000_s249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248</xdr:row>
          <xdr:rowOff>66675</xdr:rowOff>
        </xdr:from>
        <xdr:to>
          <xdr:col>14</xdr:col>
          <xdr:colOff>19050</xdr:colOff>
          <xdr:row>248</xdr:row>
          <xdr:rowOff>276225</xdr:rowOff>
        </xdr:to>
        <xdr:grpSp>
          <xdr:nvGrpSpPr>
            <xdr:cNvPr id="2935" name="Group 45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8188225"/>
              <a:ext cx="657225" cy="209550"/>
              <a:chOff x="439" y="76"/>
              <a:chExt cx="69" cy="24"/>
            </a:xfrm>
          </xdr:grpSpPr>
          <xdr:sp macro="" textlink="">
            <xdr:nvSpPr>
              <xdr:cNvPr id="2501" name="Option Button 453" hidden="1">
                <a:extLst xmlns:a="http://schemas.openxmlformats.org/drawingml/2006/main">
                  <a:ext uri="{63B3BB69-23CF-44E3-9099-C40C66FF867C}">
                    <a14:compatExt spid="_x0000_s250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502" name="Option Button 454" hidden="1">
                <a:extLst xmlns:a="http://schemas.openxmlformats.org/drawingml/2006/main">
                  <a:ext uri="{63B3BB69-23CF-44E3-9099-C40C66FF867C}">
                    <a14:compatExt spid="_x0000_s250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503" name="Group Box 455" hidden="1">
                <a:extLst xmlns:a="http://schemas.openxmlformats.org/drawingml/2006/main">
                  <a:ext uri="{63B3BB69-23CF-44E3-9099-C40C66FF867C}">
                    <a14:compatExt spid="_x0000_s250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249</xdr:row>
          <xdr:rowOff>66675</xdr:rowOff>
        </xdr:from>
        <xdr:to>
          <xdr:col>14</xdr:col>
          <xdr:colOff>19050</xdr:colOff>
          <xdr:row>250</xdr:row>
          <xdr:rowOff>114300</xdr:rowOff>
        </xdr:to>
        <xdr:grpSp>
          <xdr:nvGrpSpPr>
            <xdr:cNvPr id="2936" name="Group 45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8512075"/>
              <a:ext cx="657225" cy="209550"/>
              <a:chOff x="439" y="76"/>
              <a:chExt cx="69" cy="24"/>
            </a:xfrm>
          </xdr:grpSpPr>
          <xdr:sp macro="" textlink="">
            <xdr:nvSpPr>
              <xdr:cNvPr id="2505" name="Option Button 457" hidden="1">
                <a:extLst xmlns:a="http://schemas.openxmlformats.org/drawingml/2006/main">
                  <a:ext uri="{63B3BB69-23CF-44E3-9099-C40C66FF867C}">
                    <a14:compatExt spid="_x0000_s250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506" name="Option Button 458" hidden="1">
                <a:extLst xmlns:a="http://schemas.openxmlformats.org/drawingml/2006/main">
                  <a:ext uri="{63B3BB69-23CF-44E3-9099-C40C66FF867C}">
                    <a14:compatExt spid="_x0000_s250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507" name="Group Box 459" hidden="1">
                <a:extLst xmlns:a="http://schemas.openxmlformats.org/drawingml/2006/main">
                  <a:ext uri="{63B3BB69-23CF-44E3-9099-C40C66FF867C}">
                    <a14:compatExt spid="_x0000_s250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251</xdr:row>
          <xdr:rowOff>66675</xdr:rowOff>
        </xdr:from>
        <xdr:to>
          <xdr:col>14</xdr:col>
          <xdr:colOff>19050</xdr:colOff>
          <xdr:row>251</xdr:row>
          <xdr:rowOff>276225</xdr:rowOff>
        </xdr:to>
        <xdr:grpSp>
          <xdr:nvGrpSpPr>
            <xdr:cNvPr id="2937" name="Group 46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58835925"/>
              <a:ext cx="657225" cy="209550"/>
              <a:chOff x="439" y="76"/>
              <a:chExt cx="69" cy="24"/>
            </a:xfrm>
          </xdr:grpSpPr>
          <xdr:sp macro="" textlink="">
            <xdr:nvSpPr>
              <xdr:cNvPr id="2509" name="Option Button 461" hidden="1">
                <a:extLst xmlns:a="http://schemas.openxmlformats.org/drawingml/2006/main">
                  <a:ext uri="{63B3BB69-23CF-44E3-9099-C40C66FF867C}">
                    <a14:compatExt spid="_x0000_s250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510" name="Option Button 462" hidden="1">
                <a:extLst xmlns:a="http://schemas.openxmlformats.org/drawingml/2006/main">
                  <a:ext uri="{63B3BB69-23CF-44E3-9099-C40C66FF867C}">
                    <a14:compatExt spid="_x0000_s251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511" name="Group Box 463" hidden="1">
                <a:extLst xmlns:a="http://schemas.openxmlformats.org/drawingml/2006/main">
                  <a:ext uri="{63B3BB69-23CF-44E3-9099-C40C66FF867C}">
                    <a14:compatExt spid="_x0000_s251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259</xdr:row>
          <xdr:rowOff>66675</xdr:rowOff>
        </xdr:from>
        <xdr:to>
          <xdr:col>14</xdr:col>
          <xdr:colOff>19050</xdr:colOff>
          <xdr:row>259</xdr:row>
          <xdr:rowOff>276225</xdr:rowOff>
        </xdr:to>
        <xdr:grpSp>
          <xdr:nvGrpSpPr>
            <xdr:cNvPr id="2938" name="Group 46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60493275"/>
              <a:ext cx="657225" cy="209550"/>
              <a:chOff x="439" y="76"/>
              <a:chExt cx="69" cy="24"/>
            </a:xfrm>
          </xdr:grpSpPr>
          <xdr:sp macro="" textlink="">
            <xdr:nvSpPr>
              <xdr:cNvPr id="2513" name="Option Button 465" hidden="1">
                <a:extLst xmlns:a="http://schemas.openxmlformats.org/drawingml/2006/main">
                  <a:ext uri="{63B3BB69-23CF-44E3-9099-C40C66FF867C}">
                    <a14:compatExt spid="_x0000_s251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514" name="Option Button 466" hidden="1">
                <a:extLst xmlns:a="http://schemas.openxmlformats.org/drawingml/2006/main">
                  <a:ext uri="{63B3BB69-23CF-44E3-9099-C40C66FF867C}">
                    <a14:compatExt spid="_x0000_s251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515" name="Group Box 467" hidden="1">
                <a:extLst xmlns:a="http://schemas.openxmlformats.org/drawingml/2006/main">
                  <a:ext uri="{63B3BB69-23CF-44E3-9099-C40C66FF867C}">
                    <a14:compatExt spid="_x0000_s251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260</xdr:row>
          <xdr:rowOff>66675</xdr:rowOff>
        </xdr:from>
        <xdr:to>
          <xdr:col>14</xdr:col>
          <xdr:colOff>19050</xdr:colOff>
          <xdr:row>260</xdr:row>
          <xdr:rowOff>276225</xdr:rowOff>
        </xdr:to>
        <xdr:grpSp>
          <xdr:nvGrpSpPr>
            <xdr:cNvPr id="2939" name="Group 46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60817125"/>
              <a:ext cx="657225" cy="209550"/>
              <a:chOff x="439" y="76"/>
              <a:chExt cx="69" cy="24"/>
            </a:xfrm>
          </xdr:grpSpPr>
          <xdr:sp macro="" textlink="">
            <xdr:nvSpPr>
              <xdr:cNvPr id="2517" name="Option Button 469" hidden="1">
                <a:extLst xmlns:a="http://schemas.openxmlformats.org/drawingml/2006/main">
                  <a:ext uri="{63B3BB69-23CF-44E3-9099-C40C66FF867C}">
                    <a14:compatExt spid="_x0000_s251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518" name="Option Button 470" hidden="1">
                <a:extLst xmlns:a="http://schemas.openxmlformats.org/drawingml/2006/main">
                  <a:ext uri="{63B3BB69-23CF-44E3-9099-C40C66FF867C}">
                    <a14:compatExt spid="_x0000_s251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519" name="Group Box 471" hidden="1">
                <a:extLst xmlns:a="http://schemas.openxmlformats.org/drawingml/2006/main">
                  <a:ext uri="{63B3BB69-23CF-44E3-9099-C40C66FF867C}">
                    <a14:compatExt spid="_x0000_s251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261</xdr:row>
          <xdr:rowOff>66675</xdr:rowOff>
        </xdr:from>
        <xdr:to>
          <xdr:col>14</xdr:col>
          <xdr:colOff>19050</xdr:colOff>
          <xdr:row>261</xdr:row>
          <xdr:rowOff>276225</xdr:rowOff>
        </xdr:to>
        <xdr:grpSp>
          <xdr:nvGrpSpPr>
            <xdr:cNvPr id="2940" name="Group 47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61140975"/>
              <a:ext cx="657225" cy="209550"/>
              <a:chOff x="439" y="76"/>
              <a:chExt cx="69" cy="24"/>
            </a:xfrm>
          </xdr:grpSpPr>
          <xdr:sp macro="" textlink="">
            <xdr:nvSpPr>
              <xdr:cNvPr id="2521" name="Option Button 473" hidden="1">
                <a:extLst xmlns:a="http://schemas.openxmlformats.org/drawingml/2006/main">
                  <a:ext uri="{63B3BB69-23CF-44E3-9099-C40C66FF867C}">
                    <a14:compatExt spid="_x0000_s252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522" name="Option Button 474" hidden="1">
                <a:extLst xmlns:a="http://schemas.openxmlformats.org/drawingml/2006/main">
                  <a:ext uri="{63B3BB69-23CF-44E3-9099-C40C66FF867C}">
                    <a14:compatExt spid="_x0000_s252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523" name="Group Box 475" hidden="1">
                <a:extLst xmlns:a="http://schemas.openxmlformats.org/drawingml/2006/main">
                  <a:ext uri="{63B3BB69-23CF-44E3-9099-C40C66FF867C}">
                    <a14:compatExt spid="_x0000_s252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262</xdr:row>
          <xdr:rowOff>66675</xdr:rowOff>
        </xdr:from>
        <xdr:to>
          <xdr:col>14</xdr:col>
          <xdr:colOff>19050</xdr:colOff>
          <xdr:row>262</xdr:row>
          <xdr:rowOff>276225</xdr:rowOff>
        </xdr:to>
        <xdr:grpSp>
          <xdr:nvGrpSpPr>
            <xdr:cNvPr id="2941" name="Group 47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61464825"/>
              <a:ext cx="657225" cy="209550"/>
              <a:chOff x="439" y="76"/>
              <a:chExt cx="69" cy="24"/>
            </a:xfrm>
          </xdr:grpSpPr>
          <xdr:sp macro="" textlink="">
            <xdr:nvSpPr>
              <xdr:cNvPr id="2525" name="Option Button 477" hidden="1">
                <a:extLst xmlns:a="http://schemas.openxmlformats.org/drawingml/2006/main">
                  <a:ext uri="{63B3BB69-23CF-44E3-9099-C40C66FF867C}">
                    <a14:compatExt spid="_x0000_s252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526" name="Option Button 478" hidden="1">
                <a:extLst xmlns:a="http://schemas.openxmlformats.org/drawingml/2006/main">
                  <a:ext uri="{63B3BB69-23CF-44E3-9099-C40C66FF867C}">
                    <a14:compatExt spid="_x0000_s252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527" name="Group Box 479" hidden="1">
                <a:extLst xmlns:a="http://schemas.openxmlformats.org/drawingml/2006/main">
                  <a:ext uri="{63B3BB69-23CF-44E3-9099-C40C66FF867C}">
                    <a14:compatExt spid="_x0000_s252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263</xdr:row>
          <xdr:rowOff>66675</xdr:rowOff>
        </xdr:from>
        <xdr:to>
          <xdr:col>14</xdr:col>
          <xdr:colOff>19050</xdr:colOff>
          <xdr:row>264</xdr:row>
          <xdr:rowOff>114300</xdr:rowOff>
        </xdr:to>
        <xdr:grpSp>
          <xdr:nvGrpSpPr>
            <xdr:cNvPr id="2942" name="Group 48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61788675"/>
              <a:ext cx="657225" cy="209550"/>
              <a:chOff x="439" y="76"/>
              <a:chExt cx="69" cy="24"/>
            </a:xfrm>
          </xdr:grpSpPr>
          <xdr:sp macro="" textlink="">
            <xdr:nvSpPr>
              <xdr:cNvPr id="2529" name="Option Button 481" hidden="1">
                <a:extLst xmlns:a="http://schemas.openxmlformats.org/drawingml/2006/main">
                  <a:ext uri="{63B3BB69-23CF-44E3-9099-C40C66FF867C}">
                    <a14:compatExt spid="_x0000_s252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530" name="Option Button 482" hidden="1">
                <a:extLst xmlns:a="http://schemas.openxmlformats.org/drawingml/2006/main">
                  <a:ext uri="{63B3BB69-23CF-44E3-9099-C40C66FF867C}">
                    <a14:compatExt spid="_x0000_s253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531" name="Group Box 483" hidden="1">
                <a:extLst xmlns:a="http://schemas.openxmlformats.org/drawingml/2006/main">
                  <a:ext uri="{63B3BB69-23CF-44E3-9099-C40C66FF867C}">
                    <a14:compatExt spid="_x0000_s253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265</xdr:row>
          <xdr:rowOff>66675</xdr:rowOff>
        </xdr:from>
        <xdr:to>
          <xdr:col>14</xdr:col>
          <xdr:colOff>19050</xdr:colOff>
          <xdr:row>265</xdr:row>
          <xdr:rowOff>276225</xdr:rowOff>
        </xdr:to>
        <xdr:grpSp>
          <xdr:nvGrpSpPr>
            <xdr:cNvPr id="2943" name="Group 48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62112525"/>
              <a:ext cx="657225" cy="209550"/>
              <a:chOff x="439" y="76"/>
              <a:chExt cx="69" cy="24"/>
            </a:xfrm>
          </xdr:grpSpPr>
          <xdr:sp macro="" textlink="">
            <xdr:nvSpPr>
              <xdr:cNvPr id="2533" name="Option Button 485" hidden="1">
                <a:extLst xmlns:a="http://schemas.openxmlformats.org/drawingml/2006/main">
                  <a:ext uri="{63B3BB69-23CF-44E3-9099-C40C66FF867C}">
                    <a14:compatExt spid="_x0000_s253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534" name="Option Button 486" hidden="1">
                <a:extLst xmlns:a="http://schemas.openxmlformats.org/drawingml/2006/main">
                  <a:ext uri="{63B3BB69-23CF-44E3-9099-C40C66FF867C}">
                    <a14:compatExt spid="_x0000_s253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535" name="Group Box 487" hidden="1">
                <a:extLst xmlns:a="http://schemas.openxmlformats.org/drawingml/2006/main">
                  <a:ext uri="{63B3BB69-23CF-44E3-9099-C40C66FF867C}">
                    <a14:compatExt spid="_x0000_s253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273</xdr:row>
          <xdr:rowOff>66675</xdr:rowOff>
        </xdr:from>
        <xdr:to>
          <xdr:col>14</xdr:col>
          <xdr:colOff>19050</xdr:colOff>
          <xdr:row>273</xdr:row>
          <xdr:rowOff>276225</xdr:rowOff>
        </xdr:to>
        <xdr:grpSp>
          <xdr:nvGrpSpPr>
            <xdr:cNvPr id="2944" name="Group 48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63769875"/>
              <a:ext cx="657225" cy="209550"/>
              <a:chOff x="439" y="76"/>
              <a:chExt cx="69" cy="24"/>
            </a:xfrm>
          </xdr:grpSpPr>
          <xdr:sp macro="" textlink="">
            <xdr:nvSpPr>
              <xdr:cNvPr id="2537" name="Option Button 489" hidden="1">
                <a:extLst xmlns:a="http://schemas.openxmlformats.org/drawingml/2006/main">
                  <a:ext uri="{63B3BB69-23CF-44E3-9099-C40C66FF867C}">
                    <a14:compatExt spid="_x0000_s253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538" name="Option Button 490" hidden="1">
                <a:extLst xmlns:a="http://schemas.openxmlformats.org/drawingml/2006/main">
                  <a:ext uri="{63B3BB69-23CF-44E3-9099-C40C66FF867C}">
                    <a14:compatExt spid="_x0000_s253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539" name="Group Box 491" hidden="1">
                <a:extLst xmlns:a="http://schemas.openxmlformats.org/drawingml/2006/main">
                  <a:ext uri="{63B3BB69-23CF-44E3-9099-C40C66FF867C}">
                    <a14:compatExt spid="_x0000_s253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274</xdr:row>
          <xdr:rowOff>66675</xdr:rowOff>
        </xdr:from>
        <xdr:to>
          <xdr:col>14</xdr:col>
          <xdr:colOff>19050</xdr:colOff>
          <xdr:row>274</xdr:row>
          <xdr:rowOff>276225</xdr:rowOff>
        </xdr:to>
        <xdr:grpSp>
          <xdr:nvGrpSpPr>
            <xdr:cNvPr id="2945" name="Group 49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64093725"/>
              <a:ext cx="657225" cy="209550"/>
              <a:chOff x="439" y="76"/>
              <a:chExt cx="69" cy="24"/>
            </a:xfrm>
          </xdr:grpSpPr>
          <xdr:sp macro="" textlink="">
            <xdr:nvSpPr>
              <xdr:cNvPr id="2541" name="Option Button 493" hidden="1">
                <a:extLst xmlns:a="http://schemas.openxmlformats.org/drawingml/2006/main">
                  <a:ext uri="{63B3BB69-23CF-44E3-9099-C40C66FF867C}">
                    <a14:compatExt spid="_x0000_s254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542" name="Option Button 494" hidden="1">
                <a:extLst xmlns:a="http://schemas.openxmlformats.org/drawingml/2006/main">
                  <a:ext uri="{63B3BB69-23CF-44E3-9099-C40C66FF867C}">
                    <a14:compatExt spid="_x0000_s254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543" name="Group Box 495" hidden="1">
                <a:extLst xmlns:a="http://schemas.openxmlformats.org/drawingml/2006/main">
                  <a:ext uri="{63B3BB69-23CF-44E3-9099-C40C66FF867C}">
                    <a14:compatExt spid="_x0000_s254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275</xdr:row>
          <xdr:rowOff>66675</xdr:rowOff>
        </xdr:from>
        <xdr:to>
          <xdr:col>14</xdr:col>
          <xdr:colOff>19050</xdr:colOff>
          <xdr:row>275</xdr:row>
          <xdr:rowOff>276225</xdr:rowOff>
        </xdr:to>
        <xdr:grpSp>
          <xdr:nvGrpSpPr>
            <xdr:cNvPr id="2946" name="Group 49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64417575"/>
              <a:ext cx="657225" cy="209550"/>
              <a:chOff x="439" y="76"/>
              <a:chExt cx="69" cy="24"/>
            </a:xfrm>
          </xdr:grpSpPr>
          <xdr:sp macro="" textlink="">
            <xdr:nvSpPr>
              <xdr:cNvPr id="2545" name="Option Button 497" hidden="1">
                <a:extLst xmlns:a="http://schemas.openxmlformats.org/drawingml/2006/main">
                  <a:ext uri="{63B3BB69-23CF-44E3-9099-C40C66FF867C}">
                    <a14:compatExt spid="_x0000_s254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546" name="Option Button 498" hidden="1">
                <a:extLst xmlns:a="http://schemas.openxmlformats.org/drawingml/2006/main">
                  <a:ext uri="{63B3BB69-23CF-44E3-9099-C40C66FF867C}">
                    <a14:compatExt spid="_x0000_s254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547" name="Group Box 499" hidden="1">
                <a:extLst xmlns:a="http://schemas.openxmlformats.org/drawingml/2006/main">
                  <a:ext uri="{63B3BB69-23CF-44E3-9099-C40C66FF867C}">
                    <a14:compatExt spid="_x0000_s254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276</xdr:row>
          <xdr:rowOff>66675</xdr:rowOff>
        </xdr:from>
        <xdr:to>
          <xdr:col>14</xdr:col>
          <xdr:colOff>19050</xdr:colOff>
          <xdr:row>276</xdr:row>
          <xdr:rowOff>276225</xdr:rowOff>
        </xdr:to>
        <xdr:grpSp>
          <xdr:nvGrpSpPr>
            <xdr:cNvPr id="2947" name="Group 50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64741425"/>
              <a:ext cx="657225" cy="209550"/>
              <a:chOff x="439" y="76"/>
              <a:chExt cx="69" cy="24"/>
            </a:xfrm>
          </xdr:grpSpPr>
          <xdr:sp macro="" textlink="">
            <xdr:nvSpPr>
              <xdr:cNvPr id="2549" name="Option Button 501" hidden="1">
                <a:extLst xmlns:a="http://schemas.openxmlformats.org/drawingml/2006/main">
                  <a:ext uri="{63B3BB69-23CF-44E3-9099-C40C66FF867C}">
                    <a14:compatExt spid="_x0000_s254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550" name="Option Button 502" hidden="1">
                <a:extLst xmlns:a="http://schemas.openxmlformats.org/drawingml/2006/main">
                  <a:ext uri="{63B3BB69-23CF-44E3-9099-C40C66FF867C}">
                    <a14:compatExt spid="_x0000_s255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551" name="Group Box 503" hidden="1">
                <a:extLst xmlns:a="http://schemas.openxmlformats.org/drawingml/2006/main">
                  <a:ext uri="{63B3BB69-23CF-44E3-9099-C40C66FF867C}">
                    <a14:compatExt spid="_x0000_s255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277</xdr:row>
          <xdr:rowOff>66675</xdr:rowOff>
        </xdr:from>
        <xdr:to>
          <xdr:col>14</xdr:col>
          <xdr:colOff>19050</xdr:colOff>
          <xdr:row>278</xdr:row>
          <xdr:rowOff>114300</xdr:rowOff>
        </xdr:to>
        <xdr:grpSp>
          <xdr:nvGrpSpPr>
            <xdr:cNvPr id="2948" name="Group 50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65065275"/>
              <a:ext cx="657225" cy="209550"/>
              <a:chOff x="439" y="76"/>
              <a:chExt cx="69" cy="24"/>
            </a:xfrm>
          </xdr:grpSpPr>
          <xdr:sp macro="" textlink="">
            <xdr:nvSpPr>
              <xdr:cNvPr id="2553" name="Option Button 505" hidden="1">
                <a:extLst xmlns:a="http://schemas.openxmlformats.org/drawingml/2006/main">
                  <a:ext uri="{63B3BB69-23CF-44E3-9099-C40C66FF867C}">
                    <a14:compatExt spid="_x0000_s255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554" name="Option Button 506" hidden="1">
                <a:extLst xmlns:a="http://schemas.openxmlformats.org/drawingml/2006/main">
                  <a:ext uri="{63B3BB69-23CF-44E3-9099-C40C66FF867C}">
                    <a14:compatExt spid="_x0000_s255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555" name="Group Box 507" hidden="1">
                <a:extLst xmlns:a="http://schemas.openxmlformats.org/drawingml/2006/main">
                  <a:ext uri="{63B3BB69-23CF-44E3-9099-C40C66FF867C}">
                    <a14:compatExt spid="_x0000_s255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9525</xdr:colOff>
          <xdr:row>279</xdr:row>
          <xdr:rowOff>66675</xdr:rowOff>
        </xdr:from>
        <xdr:to>
          <xdr:col>14</xdr:col>
          <xdr:colOff>19050</xdr:colOff>
          <xdr:row>279</xdr:row>
          <xdr:rowOff>276225</xdr:rowOff>
        </xdr:to>
        <xdr:grpSp>
          <xdr:nvGrpSpPr>
            <xdr:cNvPr id="2949" name="Group 50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028950" y="65389125"/>
              <a:ext cx="657225" cy="209550"/>
              <a:chOff x="439" y="76"/>
              <a:chExt cx="69" cy="24"/>
            </a:xfrm>
          </xdr:grpSpPr>
          <xdr:sp macro="" textlink="">
            <xdr:nvSpPr>
              <xdr:cNvPr id="2557" name="Option Button 509" hidden="1">
                <a:extLst xmlns:a="http://schemas.openxmlformats.org/drawingml/2006/main">
                  <a:ext uri="{63B3BB69-23CF-44E3-9099-C40C66FF867C}">
                    <a14:compatExt spid="_x0000_s255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558" name="Option Button 510" hidden="1">
                <a:extLst xmlns:a="http://schemas.openxmlformats.org/drawingml/2006/main">
                  <a:ext uri="{63B3BB69-23CF-44E3-9099-C40C66FF867C}">
                    <a14:compatExt spid="_x0000_s255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2559" name="Group Box 511" hidden="1">
                <a:extLst xmlns:a="http://schemas.openxmlformats.org/drawingml/2006/main">
                  <a:ext uri="{63B3BB69-23CF-44E3-9099-C40C66FF867C}">
                    <a14:compatExt spid="_x0000_s255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885825</xdr:colOff>
      <xdr:row>0</xdr:row>
      <xdr:rowOff>76200</xdr:rowOff>
    </xdr:from>
    <xdr:to>
      <xdr:col>3</xdr:col>
      <xdr:colOff>533400</xdr:colOff>
      <xdr:row>2</xdr:row>
      <xdr:rowOff>114300</xdr:rowOff>
    </xdr:to>
    <xdr:sp macro="" textlink="">
      <xdr:nvSpPr>
        <xdr:cNvPr id="5506" name="AutoShape 386">
          <a:hlinkClick r:id="rId1"/>
        </xdr:cNvPr>
        <xdr:cNvSpPr>
          <a:spLocks noChangeArrowheads="1"/>
        </xdr:cNvSpPr>
      </xdr:nvSpPr>
      <xdr:spPr bwMode="auto">
        <a:xfrm>
          <a:off x="1838325" y="76200"/>
          <a:ext cx="638175" cy="485775"/>
        </a:xfrm>
        <a:prstGeom prst="rightArrow">
          <a:avLst>
            <a:gd name="adj1" fmla="val 52944"/>
            <a:gd name="adj2" fmla="val 56861"/>
          </a:avLst>
        </a:prstGeom>
        <a:solidFill>
          <a:srgbClr val="99CCFF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次へ</a:t>
          </a:r>
        </a:p>
      </xdr:txBody>
    </xdr:sp>
    <xdr:clientData/>
  </xdr:twoCellAnchor>
  <xdr:twoCellAnchor editAs="absolute">
    <xdr:from>
      <xdr:col>2</xdr:col>
      <xdr:colOff>85725</xdr:colOff>
      <xdr:row>0</xdr:row>
      <xdr:rowOff>76200</xdr:rowOff>
    </xdr:from>
    <xdr:to>
      <xdr:col>2</xdr:col>
      <xdr:colOff>723900</xdr:colOff>
      <xdr:row>2</xdr:row>
      <xdr:rowOff>114300</xdr:rowOff>
    </xdr:to>
    <xdr:sp macro="" textlink="">
      <xdr:nvSpPr>
        <xdr:cNvPr id="5507" name="AutoShape 387">
          <a:hlinkClick r:id="rId2"/>
        </xdr:cNvPr>
        <xdr:cNvSpPr>
          <a:spLocks noChangeArrowheads="1"/>
        </xdr:cNvSpPr>
      </xdr:nvSpPr>
      <xdr:spPr bwMode="auto">
        <a:xfrm flipH="1">
          <a:off x="1038225" y="76200"/>
          <a:ext cx="638175" cy="485775"/>
        </a:xfrm>
        <a:prstGeom prst="rightArrow">
          <a:avLst>
            <a:gd name="adj1" fmla="val 52944"/>
            <a:gd name="adj2" fmla="val 56861"/>
          </a:avLst>
        </a:prstGeom>
        <a:solidFill>
          <a:srgbClr val="99CCFF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前へ</a:t>
          </a:r>
        </a:p>
      </xdr:txBody>
    </xdr:sp>
    <xdr:clientData/>
  </xdr:twoCellAnchor>
  <xdr:twoCellAnchor editAs="absolute">
    <xdr:from>
      <xdr:col>0</xdr:col>
      <xdr:colOff>0</xdr:colOff>
      <xdr:row>0</xdr:row>
      <xdr:rowOff>114300</xdr:rowOff>
    </xdr:from>
    <xdr:to>
      <xdr:col>2</xdr:col>
      <xdr:colOff>0</xdr:colOff>
      <xdr:row>2</xdr:row>
      <xdr:rowOff>66675</xdr:rowOff>
    </xdr:to>
    <xdr:sp macro="" textlink="">
      <xdr:nvSpPr>
        <xdr:cNvPr id="5508" name="AutoShape 388">
          <a:hlinkClick r:id="rId3"/>
        </xdr:cNvPr>
        <xdr:cNvSpPr>
          <a:spLocks noChangeArrowheads="1"/>
        </xdr:cNvSpPr>
      </xdr:nvSpPr>
      <xdr:spPr bwMode="auto">
        <a:xfrm rot="5400000">
          <a:off x="0" y="114300"/>
          <a:ext cx="952500" cy="40005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799 w 21600"/>
            <a:gd name="T5" fmla="*/ 0 h 21600"/>
            <a:gd name="T6" fmla="*/ 2700 w 21600"/>
            <a:gd name="T7" fmla="*/ 10800 h 21600"/>
            <a:gd name="T8" fmla="*/ 10799 w 21600"/>
            <a:gd name="T9" fmla="*/ 5400 h 21600"/>
            <a:gd name="T10" fmla="*/ 24300 w 21600"/>
            <a:gd name="T11" fmla="*/ 10800 h 21600"/>
            <a:gd name="T12" fmla="*/ 18900 w 21600"/>
            <a:gd name="T13" fmla="*/ 16200 h 21600"/>
            <a:gd name="T14" fmla="*/ 13500 w 21600"/>
            <a:gd name="T15" fmla="*/ 10800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99CC00"/>
        </a:solidFill>
        <a:ln w="19050">
          <a:solidFill>
            <a:srgbClr val="339966"/>
          </a:solidFill>
          <a:miter lim="800000"/>
          <a:headEnd type="none"/>
          <a:tailEnd type="none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ホームへ</a:t>
          </a:r>
        </a:p>
      </xdr:txBody>
    </xdr:sp>
    <xdr:clientData/>
  </xdr:twoCellAnchor>
  <xdr:twoCellAnchor editAs="absolute">
    <xdr:from>
      <xdr:col>4</xdr:col>
      <xdr:colOff>28575</xdr:colOff>
      <xdr:row>0</xdr:row>
      <xdr:rowOff>66675</xdr:rowOff>
    </xdr:from>
    <xdr:to>
      <xdr:col>6</xdr:col>
      <xdr:colOff>714375</xdr:colOff>
      <xdr:row>2</xdr:row>
      <xdr:rowOff>161925</xdr:rowOff>
    </xdr:to>
    <xdr:sp macro="" textlink="">
      <xdr:nvSpPr>
        <xdr:cNvPr id="5509" name="AutoShape 389"/>
        <xdr:cNvSpPr>
          <a:spLocks noChangeArrowheads="1"/>
        </xdr:cNvSpPr>
      </xdr:nvSpPr>
      <xdr:spPr bwMode="auto">
        <a:xfrm>
          <a:off x="2819400" y="66675"/>
          <a:ext cx="2381250" cy="542925"/>
        </a:xfrm>
        <a:prstGeom prst="flowChartPredefinedProcess">
          <a:avLst/>
        </a:prstGeom>
        <a:solidFill>
          <a:srgbClr val="FFFF99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　手当その他</a:t>
          </a:r>
        </a:p>
      </xdr:txBody>
    </xdr:sp>
    <xdr:clientData/>
  </xdr:twoCellAnchor>
  <xdr:twoCellAnchor>
    <xdr:from>
      <xdr:col>7</xdr:col>
      <xdr:colOff>209550</xdr:colOff>
      <xdr:row>0</xdr:row>
      <xdr:rowOff>66675</xdr:rowOff>
    </xdr:from>
    <xdr:to>
      <xdr:col>8</xdr:col>
      <xdr:colOff>561975</xdr:colOff>
      <xdr:row>2</xdr:row>
      <xdr:rowOff>152400</xdr:rowOff>
    </xdr:to>
    <xdr:sp macro="" textlink="">
      <xdr:nvSpPr>
        <xdr:cNvPr id="5872" name="AutoShape 752">
          <a:hlinkClick r:id="rId4"/>
        </xdr:cNvPr>
        <xdr:cNvSpPr>
          <a:spLocks noChangeArrowheads="1"/>
        </xdr:cNvSpPr>
      </xdr:nvSpPr>
      <xdr:spPr bwMode="auto">
        <a:xfrm>
          <a:off x="5543550" y="66675"/>
          <a:ext cx="1200150" cy="53340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職員異動通報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104775</xdr:colOff>
          <xdr:row>4</xdr:row>
          <xdr:rowOff>9525</xdr:rowOff>
        </xdr:from>
        <xdr:to>
          <xdr:col>4</xdr:col>
          <xdr:colOff>762000</xdr:colOff>
          <xdr:row>4</xdr:row>
          <xdr:rowOff>219075</xdr:rowOff>
        </xdr:to>
        <xdr:grpSp>
          <xdr:nvGrpSpPr>
            <xdr:cNvPr id="6041" name="Group 2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895600" y="1028700"/>
              <a:ext cx="657225" cy="209550"/>
              <a:chOff x="439" y="76"/>
              <a:chExt cx="69" cy="24"/>
            </a:xfrm>
          </xdr:grpSpPr>
          <xdr:sp macro="" textlink="">
            <xdr:nvSpPr>
              <xdr:cNvPr id="5139" name="Option Button 19" hidden="1">
                <a:extLst xmlns:a="http://schemas.openxmlformats.org/drawingml/2006/main">
                  <a:ext uri="{63B3BB69-23CF-44E3-9099-C40C66FF867C}">
                    <a14:compatExt spid="_x0000_s513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4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140" name="Option Button 20" hidden="1">
                <a:extLst xmlns:a="http://schemas.openxmlformats.org/drawingml/2006/main">
                  <a:ext uri="{63B3BB69-23CF-44E3-9099-C40C66FF867C}">
                    <a14:compatExt spid="_x0000_s514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71" y="77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142" name="Group Box 22" hidden="1">
                <a:extLst xmlns:a="http://schemas.openxmlformats.org/drawingml/2006/main">
                  <a:ext uri="{63B3BB69-23CF-44E3-9099-C40C66FF867C}">
                    <a14:compatExt spid="_x0000_s514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39" y="76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104775</xdr:colOff>
          <xdr:row>4</xdr:row>
          <xdr:rowOff>9525</xdr:rowOff>
        </xdr:from>
        <xdr:to>
          <xdr:col>5</xdr:col>
          <xdr:colOff>762000</xdr:colOff>
          <xdr:row>4</xdr:row>
          <xdr:rowOff>219075</xdr:rowOff>
        </xdr:to>
        <xdr:grpSp>
          <xdr:nvGrpSpPr>
            <xdr:cNvPr id="6042" name="Group 29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743325" y="1028700"/>
              <a:ext cx="657225" cy="209550"/>
              <a:chOff x="516" y="4"/>
              <a:chExt cx="69" cy="24"/>
            </a:xfrm>
          </xdr:grpSpPr>
          <xdr:sp macro="" textlink="">
            <xdr:nvSpPr>
              <xdr:cNvPr id="5146" name="Option Button 26" hidden="1">
                <a:extLst xmlns:a="http://schemas.openxmlformats.org/drawingml/2006/main">
                  <a:ext uri="{63B3BB69-23CF-44E3-9099-C40C66FF867C}">
                    <a14:compatExt spid="_x0000_s514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518" y="5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147" name="Option Button 27" hidden="1">
                <a:extLst xmlns:a="http://schemas.openxmlformats.org/drawingml/2006/main">
                  <a:ext uri="{63B3BB69-23CF-44E3-9099-C40C66FF867C}">
                    <a14:compatExt spid="_x0000_s514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548" y="5"/>
                <a:ext cx="3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148" name="Group Box 28" hidden="1">
                <a:extLst xmlns:a="http://schemas.openxmlformats.org/drawingml/2006/main">
                  <a:ext uri="{63B3BB69-23CF-44E3-9099-C40C66FF867C}">
                    <a14:compatExt spid="_x0000_s514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516" y="4"/>
                <a:ext cx="69" cy="2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104775</xdr:colOff>
          <xdr:row>4</xdr:row>
          <xdr:rowOff>9525</xdr:rowOff>
        </xdr:from>
        <xdr:to>
          <xdr:col>6</xdr:col>
          <xdr:colOff>762000</xdr:colOff>
          <xdr:row>4</xdr:row>
          <xdr:rowOff>219075</xdr:rowOff>
        </xdr:to>
        <xdr:grpSp>
          <xdr:nvGrpSpPr>
            <xdr:cNvPr id="6043" name="Group 843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4591050" y="1028700"/>
              <a:ext cx="657225" cy="209550"/>
              <a:chOff x="576" y="108"/>
              <a:chExt cx="69" cy="22"/>
            </a:xfrm>
          </xdr:grpSpPr>
          <xdr:sp macro="" textlink="">
            <xdr:nvSpPr>
              <xdr:cNvPr id="5155" name="Option Button 35" hidden="1">
                <a:extLst xmlns:a="http://schemas.openxmlformats.org/drawingml/2006/main">
                  <a:ext uri="{63B3BB69-23CF-44E3-9099-C40C66FF867C}">
                    <a14:compatExt spid="_x0000_s515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578" y="109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156" name="Option Button 36" hidden="1">
                <a:extLst xmlns:a="http://schemas.openxmlformats.org/drawingml/2006/main">
                  <a:ext uri="{63B3BB69-23CF-44E3-9099-C40C66FF867C}">
                    <a14:compatExt spid="_x0000_s515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608" y="109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157" name="Group Box 37" hidden="1">
                <a:extLst xmlns:a="http://schemas.openxmlformats.org/drawingml/2006/main">
                  <a:ext uri="{63B3BB69-23CF-44E3-9099-C40C66FF867C}">
                    <a14:compatExt spid="_x0000_s515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576" y="108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104775</xdr:colOff>
          <xdr:row>4</xdr:row>
          <xdr:rowOff>9525</xdr:rowOff>
        </xdr:from>
        <xdr:to>
          <xdr:col>3</xdr:col>
          <xdr:colOff>762000</xdr:colOff>
          <xdr:row>4</xdr:row>
          <xdr:rowOff>219075</xdr:rowOff>
        </xdr:to>
        <xdr:grpSp>
          <xdr:nvGrpSpPr>
            <xdr:cNvPr id="6044" name="Group 833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047875" y="1028700"/>
              <a:ext cx="657225" cy="209550"/>
              <a:chOff x="309" y="108"/>
              <a:chExt cx="69" cy="22"/>
            </a:xfrm>
          </xdr:grpSpPr>
          <xdr:sp macro="" textlink="">
            <xdr:nvSpPr>
              <xdr:cNvPr id="5874" name="Option Button 754" hidden="1">
                <a:extLst xmlns:a="http://schemas.openxmlformats.org/drawingml/2006/main">
                  <a:ext uri="{63B3BB69-23CF-44E3-9099-C40C66FF867C}">
                    <a14:compatExt spid="_x0000_s587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11" y="109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875" name="Option Button 755" hidden="1">
                <a:extLst xmlns:a="http://schemas.openxmlformats.org/drawingml/2006/main">
                  <a:ext uri="{63B3BB69-23CF-44E3-9099-C40C66FF867C}">
                    <a14:compatExt spid="_x0000_s587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41" y="109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876" name="Group Box 756" hidden="1">
                <a:extLst xmlns:a="http://schemas.openxmlformats.org/drawingml/2006/main">
                  <a:ext uri="{63B3BB69-23CF-44E3-9099-C40C66FF867C}">
                    <a14:compatExt spid="_x0000_s587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09" y="108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104775</xdr:colOff>
          <xdr:row>6</xdr:row>
          <xdr:rowOff>9525</xdr:rowOff>
        </xdr:from>
        <xdr:to>
          <xdr:col>3</xdr:col>
          <xdr:colOff>762000</xdr:colOff>
          <xdr:row>6</xdr:row>
          <xdr:rowOff>219075</xdr:rowOff>
        </xdr:to>
        <xdr:grpSp>
          <xdr:nvGrpSpPr>
            <xdr:cNvPr id="6045" name="Group 839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047875" y="1581150"/>
              <a:ext cx="657225" cy="209550"/>
              <a:chOff x="309" y="166"/>
              <a:chExt cx="69" cy="22"/>
            </a:xfrm>
          </xdr:grpSpPr>
          <xdr:sp macro="" textlink="">
            <xdr:nvSpPr>
              <xdr:cNvPr id="5882" name="Option Button 762" hidden="1">
                <a:extLst xmlns:a="http://schemas.openxmlformats.org/drawingml/2006/main">
                  <a:ext uri="{63B3BB69-23CF-44E3-9099-C40C66FF867C}">
                    <a14:compatExt spid="_x0000_s588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11" y="167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883" name="Option Button 763" hidden="1">
                <a:extLst xmlns:a="http://schemas.openxmlformats.org/drawingml/2006/main">
                  <a:ext uri="{63B3BB69-23CF-44E3-9099-C40C66FF867C}">
                    <a14:compatExt spid="_x0000_s588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41" y="167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884" name="Group Box 764" hidden="1">
                <a:extLst xmlns:a="http://schemas.openxmlformats.org/drawingml/2006/main">
                  <a:ext uri="{63B3BB69-23CF-44E3-9099-C40C66FF867C}">
                    <a14:compatExt spid="_x0000_s588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09" y="166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104775</xdr:colOff>
          <xdr:row>7</xdr:row>
          <xdr:rowOff>9525</xdr:rowOff>
        </xdr:from>
        <xdr:to>
          <xdr:col>3</xdr:col>
          <xdr:colOff>762000</xdr:colOff>
          <xdr:row>7</xdr:row>
          <xdr:rowOff>219075</xdr:rowOff>
        </xdr:to>
        <xdr:grpSp>
          <xdr:nvGrpSpPr>
            <xdr:cNvPr id="6046" name="Group 83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047875" y="1857375"/>
              <a:ext cx="657225" cy="209550"/>
              <a:chOff x="309" y="195"/>
              <a:chExt cx="69" cy="22"/>
            </a:xfrm>
          </xdr:grpSpPr>
          <xdr:sp macro="" textlink="">
            <xdr:nvSpPr>
              <xdr:cNvPr id="5886" name="Option Button 766" hidden="1">
                <a:extLst xmlns:a="http://schemas.openxmlformats.org/drawingml/2006/main">
                  <a:ext uri="{63B3BB69-23CF-44E3-9099-C40C66FF867C}">
                    <a14:compatExt spid="_x0000_s588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11" y="196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887" name="Option Button 767" hidden="1">
                <a:extLst xmlns:a="http://schemas.openxmlformats.org/drawingml/2006/main">
                  <a:ext uri="{63B3BB69-23CF-44E3-9099-C40C66FF867C}">
                    <a14:compatExt spid="_x0000_s588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41" y="196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888" name="Group Box 768" hidden="1">
                <a:extLst xmlns:a="http://schemas.openxmlformats.org/drawingml/2006/main">
                  <a:ext uri="{63B3BB69-23CF-44E3-9099-C40C66FF867C}">
                    <a14:compatExt spid="_x0000_s588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09" y="195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104775</xdr:colOff>
          <xdr:row>8</xdr:row>
          <xdr:rowOff>9525</xdr:rowOff>
        </xdr:from>
        <xdr:to>
          <xdr:col>3</xdr:col>
          <xdr:colOff>762000</xdr:colOff>
          <xdr:row>8</xdr:row>
          <xdr:rowOff>219075</xdr:rowOff>
        </xdr:to>
        <xdr:grpSp>
          <xdr:nvGrpSpPr>
            <xdr:cNvPr id="6047" name="Group 83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047875" y="2133600"/>
              <a:ext cx="657225" cy="209550"/>
              <a:chOff x="309" y="224"/>
              <a:chExt cx="69" cy="22"/>
            </a:xfrm>
          </xdr:grpSpPr>
          <xdr:sp macro="" textlink="">
            <xdr:nvSpPr>
              <xdr:cNvPr id="5890" name="Option Button 770" hidden="1">
                <a:extLst xmlns:a="http://schemas.openxmlformats.org/drawingml/2006/main">
                  <a:ext uri="{63B3BB69-23CF-44E3-9099-C40C66FF867C}">
                    <a14:compatExt spid="_x0000_s589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11" y="225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891" name="Option Button 771" hidden="1">
                <a:extLst xmlns:a="http://schemas.openxmlformats.org/drawingml/2006/main">
                  <a:ext uri="{63B3BB69-23CF-44E3-9099-C40C66FF867C}">
                    <a14:compatExt spid="_x0000_s589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41" y="225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892" name="Group Box 772" hidden="1">
                <a:extLst xmlns:a="http://schemas.openxmlformats.org/drawingml/2006/main">
                  <a:ext uri="{63B3BB69-23CF-44E3-9099-C40C66FF867C}">
                    <a14:compatExt spid="_x0000_s589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09" y="224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104775</xdr:colOff>
          <xdr:row>10</xdr:row>
          <xdr:rowOff>9525</xdr:rowOff>
        </xdr:from>
        <xdr:to>
          <xdr:col>3</xdr:col>
          <xdr:colOff>762000</xdr:colOff>
          <xdr:row>10</xdr:row>
          <xdr:rowOff>219075</xdr:rowOff>
        </xdr:to>
        <xdr:grpSp>
          <xdr:nvGrpSpPr>
            <xdr:cNvPr id="6048" name="Group 841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047875" y="2686050"/>
              <a:ext cx="657225" cy="209550"/>
              <a:chOff x="309" y="282"/>
              <a:chExt cx="69" cy="22"/>
            </a:xfrm>
          </xdr:grpSpPr>
          <xdr:sp macro="" textlink="">
            <xdr:nvSpPr>
              <xdr:cNvPr id="5898" name="Option Button 778" hidden="1">
                <a:extLst xmlns:a="http://schemas.openxmlformats.org/drawingml/2006/main">
                  <a:ext uri="{63B3BB69-23CF-44E3-9099-C40C66FF867C}">
                    <a14:compatExt spid="_x0000_s589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11" y="283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899" name="Option Button 779" hidden="1">
                <a:extLst xmlns:a="http://schemas.openxmlformats.org/drawingml/2006/main">
                  <a:ext uri="{63B3BB69-23CF-44E3-9099-C40C66FF867C}">
                    <a14:compatExt spid="_x0000_s589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41" y="283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900" name="Group Box 780" hidden="1">
                <a:extLst xmlns:a="http://schemas.openxmlformats.org/drawingml/2006/main">
                  <a:ext uri="{63B3BB69-23CF-44E3-9099-C40C66FF867C}">
                    <a14:compatExt spid="_x0000_s590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09" y="282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104775</xdr:colOff>
          <xdr:row>11</xdr:row>
          <xdr:rowOff>9525</xdr:rowOff>
        </xdr:from>
        <xdr:to>
          <xdr:col>3</xdr:col>
          <xdr:colOff>762000</xdr:colOff>
          <xdr:row>11</xdr:row>
          <xdr:rowOff>219075</xdr:rowOff>
        </xdr:to>
        <xdr:grpSp>
          <xdr:nvGrpSpPr>
            <xdr:cNvPr id="6049" name="Group 84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047875" y="2962275"/>
              <a:ext cx="657225" cy="209550"/>
              <a:chOff x="309" y="311"/>
              <a:chExt cx="69" cy="22"/>
            </a:xfrm>
          </xdr:grpSpPr>
          <xdr:sp macro="" textlink="">
            <xdr:nvSpPr>
              <xdr:cNvPr id="5902" name="Option Button 782" hidden="1">
                <a:extLst xmlns:a="http://schemas.openxmlformats.org/drawingml/2006/main">
                  <a:ext uri="{63B3BB69-23CF-44E3-9099-C40C66FF867C}">
                    <a14:compatExt spid="_x0000_s590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11" y="312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903" name="Option Button 783" hidden="1">
                <a:extLst xmlns:a="http://schemas.openxmlformats.org/drawingml/2006/main">
                  <a:ext uri="{63B3BB69-23CF-44E3-9099-C40C66FF867C}">
                    <a14:compatExt spid="_x0000_s590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41" y="312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904" name="Group Box 784" hidden="1">
                <a:extLst xmlns:a="http://schemas.openxmlformats.org/drawingml/2006/main">
                  <a:ext uri="{63B3BB69-23CF-44E3-9099-C40C66FF867C}">
                    <a14:compatExt spid="_x0000_s590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09" y="311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104775</xdr:colOff>
          <xdr:row>13</xdr:row>
          <xdr:rowOff>9525</xdr:rowOff>
        </xdr:from>
        <xdr:to>
          <xdr:col>3</xdr:col>
          <xdr:colOff>762000</xdr:colOff>
          <xdr:row>13</xdr:row>
          <xdr:rowOff>219075</xdr:rowOff>
        </xdr:to>
        <xdr:grpSp>
          <xdr:nvGrpSpPr>
            <xdr:cNvPr id="6050" name="Group 850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047875" y="3514725"/>
              <a:ext cx="657225" cy="209550"/>
              <a:chOff x="309" y="369"/>
              <a:chExt cx="69" cy="22"/>
            </a:xfrm>
          </xdr:grpSpPr>
          <xdr:sp macro="" textlink="">
            <xdr:nvSpPr>
              <xdr:cNvPr id="5910" name="Option Button 790" hidden="1">
                <a:extLst xmlns:a="http://schemas.openxmlformats.org/drawingml/2006/main">
                  <a:ext uri="{63B3BB69-23CF-44E3-9099-C40C66FF867C}">
                    <a14:compatExt spid="_x0000_s591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11" y="370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911" name="Option Button 791" hidden="1">
                <a:extLst xmlns:a="http://schemas.openxmlformats.org/drawingml/2006/main">
                  <a:ext uri="{63B3BB69-23CF-44E3-9099-C40C66FF867C}">
                    <a14:compatExt spid="_x0000_s591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41" y="370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912" name="Group Box 792" hidden="1">
                <a:extLst xmlns:a="http://schemas.openxmlformats.org/drawingml/2006/main">
                  <a:ext uri="{63B3BB69-23CF-44E3-9099-C40C66FF867C}">
                    <a14:compatExt spid="_x0000_s591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09" y="369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104775</xdr:colOff>
          <xdr:row>14</xdr:row>
          <xdr:rowOff>9525</xdr:rowOff>
        </xdr:from>
        <xdr:to>
          <xdr:col>3</xdr:col>
          <xdr:colOff>762000</xdr:colOff>
          <xdr:row>14</xdr:row>
          <xdr:rowOff>219075</xdr:rowOff>
        </xdr:to>
        <xdr:grpSp>
          <xdr:nvGrpSpPr>
            <xdr:cNvPr id="6051" name="Group 849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047875" y="3790950"/>
              <a:ext cx="657225" cy="209550"/>
              <a:chOff x="309" y="398"/>
              <a:chExt cx="69" cy="22"/>
            </a:xfrm>
          </xdr:grpSpPr>
          <xdr:sp macro="" textlink="">
            <xdr:nvSpPr>
              <xdr:cNvPr id="5914" name="Option Button 794" hidden="1">
                <a:extLst xmlns:a="http://schemas.openxmlformats.org/drawingml/2006/main">
                  <a:ext uri="{63B3BB69-23CF-44E3-9099-C40C66FF867C}">
                    <a14:compatExt spid="_x0000_s591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11" y="399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915" name="Option Button 795" hidden="1">
                <a:extLst xmlns:a="http://schemas.openxmlformats.org/drawingml/2006/main">
                  <a:ext uri="{63B3BB69-23CF-44E3-9099-C40C66FF867C}">
                    <a14:compatExt spid="_x0000_s591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41" y="399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916" name="Group Box 796" hidden="1">
                <a:extLst xmlns:a="http://schemas.openxmlformats.org/drawingml/2006/main">
                  <a:ext uri="{63B3BB69-23CF-44E3-9099-C40C66FF867C}">
                    <a14:compatExt spid="_x0000_s591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09" y="398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104775</xdr:colOff>
          <xdr:row>15</xdr:row>
          <xdr:rowOff>9525</xdr:rowOff>
        </xdr:from>
        <xdr:to>
          <xdr:col>3</xdr:col>
          <xdr:colOff>762000</xdr:colOff>
          <xdr:row>15</xdr:row>
          <xdr:rowOff>219075</xdr:rowOff>
        </xdr:to>
        <xdr:grpSp>
          <xdr:nvGrpSpPr>
            <xdr:cNvPr id="6052" name="Group 848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047875" y="4067175"/>
              <a:ext cx="657225" cy="209550"/>
              <a:chOff x="309" y="427"/>
              <a:chExt cx="69" cy="22"/>
            </a:xfrm>
          </xdr:grpSpPr>
          <xdr:sp macro="" textlink="">
            <xdr:nvSpPr>
              <xdr:cNvPr id="5918" name="Option Button 798" hidden="1">
                <a:extLst xmlns:a="http://schemas.openxmlformats.org/drawingml/2006/main">
                  <a:ext uri="{63B3BB69-23CF-44E3-9099-C40C66FF867C}">
                    <a14:compatExt spid="_x0000_s591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11" y="428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919" name="Option Button 799" hidden="1">
                <a:extLst xmlns:a="http://schemas.openxmlformats.org/drawingml/2006/main">
                  <a:ext uri="{63B3BB69-23CF-44E3-9099-C40C66FF867C}">
                    <a14:compatExt spid="_x0000_s591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41" y="428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920" name="Group Box 800" hidden="1">
                <a:extLst xmlns:a="http://schemas.openxmlformats.org/drawingml/2006/main">
                  <a:ext uri="{63B3BB69-23CF-44E3-9099-C40C66FF867C}">
                    <a14:compatExt spid="_x0000_s592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09" y="427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104775</xdr:colOff>
          <xdr:row>16</xdr:row>
          <xdr:rowOff>9525</xdr:rowOff>
        </xdr:from>
        <xdr:to>
          <xdr:col>3</xdr:col>
          <xdr:colOff>762000</xdr:colOff>
          <xdr:row>16</xdr:row>
          <xdr:rowOff>219075</xdr:rowOff>
        </xdr:to>
        <xdr:grpSp>
          <xdr:nvGrpSpPr>
            <xdr:cNvPr id="6053" name="Group 847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047875" y="4343400"/>
              <a:ext cx="657225" cy="209550"/>
              <a:chOff x="309" y="456"/>
              <a:chExt cx="69" cy="22"/>
            </a:xfrm>
          </xdr:grpSpPr>
          <xdr:sp macro="" textlink="">
            <xdr:nvSpPr>
              <xdr:cNvPr id="5922" name="Option Button 802" hidden="1">
                <a:extLst xmlns:a="http://schemas.openxmlformats.org/drawingml/2006/main">
                  <a:ext uri="{63B3BB69-23CF-44E3-9099-C40C66FF867C}">
                    <a14:compatExt spid="_x0000_s592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11" y="457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923" name="Option Button 803" hidden="1">
                <a:extLst xmlns:a="http://schemas.openxmlformats.org/drawingml/2006/main">
                  <a:ext uri="{63B3BB69-23CF-44E3-9099-C40C66FF867C}">
                    <a14:compatExt spid="_x0000_s592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41" y="457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924" name="Group Box 804" hidden="1">
                <a:extLst xmlns:a="http://schemas.openxmlformats.org/drawingml/2006/main">
                  <a:ext uri="{63B3BB69-23CF-44E3-9099-C40C66FF867C}">
                    <a14:compatExt spid="_x0000_s592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09" y="456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104775</xdr:colOff>
          <xdr:row>17</xdr:row>
          <xdr:rowOff>9525</xdr:rowOff>
        </xdr:from>
        <xdr:to>
          <xdr:col>3</xdr:col>
          <xdr:colOff>762000</xdr:colOff>
          <xdr:row>17</xdr:row>
          <xdr:rowOff>219075</xdr:rowOff>
        </xdr:to>
        <xdr:grpSp>
          <xdr:nvGrpSpPr>
            <xdr:cNvPr id="6054" name="Group 84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047875" y="4619625"/>
              <a:ext cx="657225" cy="209550"/>
              <a:chOff x="309" y="485"/>
              <a:chExt cx="69" cy="22"/>
            </a:xfrm>
          </xdr:grpSpPr>
          <xdr:sp macro="" textlink="">
            <xdr:nvSpPr>
              <xdr:cNvPr id="5926" name="Option Button 806" hidden="1">
                <a:extLst xmlns:a="http://schemas.openxmlformats.org/drawingml/2006/main">
                  <a:ext uri="{63B3BB69-23CF-44E3-9099-C40C66FF867C}">
                    <a14:compatExt spid="_x0000_s592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11" y="486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927" name="Option Button 807" hidden="1">
                <a:extLst xmlns:a="http://schemas.openxmlformats.org/drawingml/2006/main">
                  <a:ext uri="{63B3BB69-23CF-44E3-9099-C40C66FF867C}">
                    <a14:compatExt spid="_x0000_s592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41" y="486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928" name="Group Box 808" hidden="1">
                <a:extLst xmlns:a="http://schemas.openxmlformats.org/drawingml/2006/main">
                  <a:ext uri="{63B3BB69-23CF-44E3-9099-C40C66FF867C}">
                    <a14:compatExt spid="_x0000_s592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09" y="485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104775</xdr:colOff>
          <xdr:row>18</xdr:row>
          <xdr:rowOff>9525</xdr:rowOff>
        </xdr:from>
        <xdr:to>
          <xdr:col>3</xdr:col>
          <xdr:colOff>762000</xdr:colOff>
          <xdr:row>18</xdr:row>
          <xdr:rowOff>219075</xdr:rowOff>
        </xdr:to>
        <xdr:grpSp>
          <xdr:nvGrpSpPr>
            <xdr:cNvPr id="6055" name="Group 845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047875" y="4895850"/>
              <a:ext cx="657225" cy="209550"/>
              <a:chOff x="309" y="514"/>
              <a:chExt cx="69" cy="22"/>
            </a:xfrm>
          </xdr:grpSpPr>
          <xdr:sp macro="" textlink="">
            <xdr:nvSpPr>
              <xdr:cNvPr id="5930" name="Option Button 810" hidden="1">
                <a:extLst xmlns:a="http://schemas.openxmlformats.org/drawingml/2006/main">
                  <a:ext uri="{63B3BB69-23CF-44E3-9099-C40C66FF867C}">
                    <a14:compatExt spid="_x0000_s593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11" y="515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931" name="Option Button 811" hidden="1">
                <a:extLst xmlns:a="http://schemas.openxmlformats.org/drawingml/2006/main">
                  <a:ext uri="{63B3BB69-23CF-44E3-9099-C40C66FF867C}">
                    <a14:compatExt spid="_x0000_s593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41" y="515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932" name="Group Box 812" hidden="1">
                <a:extLst xmlns:a="http://schemas.openxmlformats.org/drawingml/2006/main">
                  <a:ext uri="{63B3BB69-23CF-44E3-9099-C40C66FF867C}">
                    <a14:compatExt spid="_x0000_s593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09" y="514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104775</xdr:colOff>
          <xdr:row>19</xdr:row>
          <xdr:rowOff>9525</xdr:rowOff>
        </xdr:from>
        <xdr:to>
          <xdr:col>3</xdr:col>
          <xdr:colOff>762000</xdr:colOff>
          <xdr:row>19</xdr:row>
          <xdr:rowOff>219075</xdr:rowOff>
        </xdr:to>
        <xdr:grpSp>
          <xdr:nvGrpSpPr>
            <xdr:cNvPr id="6056" name="Group 84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047875" y="5172075"/>
              <a:ext cx="657225" cy="209550"/>
              <a:chOff x="309" y="543"/>
              <a:chExt cx="69" cy="22"/>
            </a:xfrm>
          </xdr:grpSpPr>
          <xdr:sp macro="" textlink="">
            <xdr:nvSpPr>
              <xdr:cNvPr id="5934" name="Option Button 814" hidden="1">
                <a:extLst xmlns:a="http://schemas.openxmlformats.org/drawingml/2006/main">
                  <a:ext uri="{63B3BB69-23CF-44E3-9099-C40C66FF867C}">
                    <a14:compatExt spid="_x0000_s593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11" y="544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935" name="Option Button 815" hidden="1">
                <a:extLst xmlns:a="http://schemas.openxmlformats.org/drawingml/2006/main">
                  <a:ext uri="{63B3BB69-23CF-44E3-9099-C40C66FF867C}">
                    <a14:compatExt spid="_x0000_s593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41" y="544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936" name="Group Box 816" hidden="1">
                <a:extLst xmlns:a="http://schemas.openxmlformats.org/drawingml/2006/main">
                  <a:ext uri="{63B3BB69-23CF-44E3-9099-C40C66FF867C}">
                    <a14:compatExt spid="_x0000_s593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09" y="543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104775</xdr:colOff>
          <xdr:row>20</xdr:row>
          <xdr:rowOff>9525</xdr:rowOff>
        </xdr:from>
        <xdr:to>
          <xdr:col>3</xdr:col>
          <xdr:colOff>762000</xdr:colOff>
          <xdr:row>20</xdr:row>
          <xdr:rowOff>219075</xdr:rowOff>
        </xdr:to>
        <xdr:grpSp>
          <xdr:nvGrpSpPr>
            <xdr:cNvPr id="6057" name="Group 842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047875" y="5448300"/>
              <a:ext cx="657225" cy="209550"/>
              <a:chOff x="309" y="572"/>
              <a:chExt cx="69" cy="22"/>
            </a:xfrm>
          </xdr:grpSpPr>
          <xdr:sp macro="" textlink="">
            <xdr:nvSpPr>
              <xdr:cNvPr id="5938" name="Option Button 818" hidden="1">
                <a:extLst xmlns:a="http://schemas.openxmlformats.org/drawingml/2006/main">
                  <a:ext uri="{63B3BB69-23CF-44E3-9099-C40C66FF867C}">
                    <a14:compatExt spid="_x0000_s593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11" y="573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939" name="Option Button 819" hidden="1">
                <a:extLst xmlns:a="http://schemas.openxmlformats.org/drawingml/2006/main">
                  <a:ext uri="{63B3BB69-23CF-44E3-9099-C40C66FF867C}">
                    <a14:compatExt spid="_x0000_s593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41" y="573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940" name="Group Box 820" hidden="1">
                <a:extLst xmlns:a="http://schemas.openxmlformats.org/drawingml/2006/main">
                  <a:ext uri="{63B3BB69-23CF-44E3-9099-C40C66FF867C}">
                    <a14:compatExt spid="_x0000_s594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09" y="572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104775</xdr:colOff>
          <xdr:row>21</xdr:row>
          <xdr:rowOff>9525</xdr:rowOff>
        </xdr:from>
        <xdr:to>
          <xdr:col>3</xdr:col>
          <xdr:colOff>762000</xdr:colOff>
          <xdr:row>21</xdr:row>
          <xdr:rowOff>219075</xdr:rowOff>
        </xdr:to>
        <xdr:grpSp>
          <xdr:nvGrpSpPr>
            <xdr:cNvPr id="6058" name="Group 837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047875" y="5724525"/>
              <a:ext cx="657225" cy="209550"/>
              <a:chOff x="309" y="601"/>
              <a:chExt cx="69" cy="22"/>
            </a:xfrm>
          </xdr:grpSpPr>
          <xdr:sp macro="" textlink="">
            <xdr:nvSpPr>
              <xdr:cNvPr id="5942" name="Option Button 822" hidden="1">
                <a:extLst xmlns:a="http://schemas.openxmlformats.org/drawingml/2006/main">
                  <a:ext uri="{63B3BB69-23CF-44E3-9099-C40C66FF867C}">
                    <a14:compatExt spid="_x0000_s594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11" y="602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943" name="Option Button 823" hidden="1">
                <a:extLst xmlns:a="http://schemas.openxmlformats.org/drawingml/2006/main">
                  <a:ext uri="{63B3BB69-23CF-44E3-9099-C40C66FF867C}">
                    <a14:compatExt spid="_x0000_s594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41" y="602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944" name="Group Box 824" hidden="1">
                <a:extLst xmlns:a="http://schemas.openxmlformats.org/drawingml/2006/main">
                  <a:ext uri="{63B3BB69-23CF-44E3-9099-C40C66FF867C}">
                    <a14:compatExt spid="_x0000_s5944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09" y="601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104775</xdr:colOff>
          <xdr:row>22</xdr:row>
          <xdr:rowOff>9525</xdr:rowOff>
        </xdr:from>
        <xdr:to>
          <xdr:col>3</xdr:col>
          <xdr:colOff>762000</xdr:colOff>
          <xdr:row>22</xdr:row>
          <xdr:rowOff>219075</xdr:rowOff>
        </xdr:to>
        <xdr:grpSp>
          <xdr:nvGrpSpPr>
            <xdr:cNvPr id="6059" name="Group 835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047875" y="6000750"/>
              <a:ext cx="657225" cy="209550"/>
              <a:chOff x="309" y="630"/>
              <a:chExt cx="69" cy="22"/>
            </a:xfrm>
          </xdr:grpSpPr>
          <xdr:sp macro="" textlink="">
            <xdr:nvSpPr>
              <xdr:cNvPr id="5946" name="Option Button 826" hidden="1">
                <a:extLst xmlns:a="http://schemas.openxmlformats.org/drawingml/2006/main">
                  <a:ext uri="{63B3BB69-23CF-44E3-9099-C40C66FF867C}">
                    <a14:compatExt spid="_x0000_s594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11" y="631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947" name="Option Button 827" hidden="1">
                <a:extLst xmlns:a="http://schemas.openxmlformats.org/drawingml/2006/main">
                  <a:ext uri="{63B3BB69-23CF-44E3-9099-C40C66FF867C}">
                    <a14:compatExt spid="_x0000_s594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41" y="631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948" name="Group Box 828" hidden="1">
                <a:extLst xmlns:a="http://schemas.openxmlformats.org/drawingml/2006/main">
                  <a:ext uri="{63B3BB69-23CF-44E3-9099-C40C66FF867C}">
                    <a14:compatExt spid="_x0000_s594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09" y="630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104775</xdr:colOff>
          <xdr:row>23</xdr:row>
          <xdr:rowOff>9525</xdr:rowOff>
        </xdr:from>
        <xdr:to>
          <xdr:col>3</xdr:col>
          <xdr:colOff>762000</xdr:colOff>
          <xdr:row>23</xdr:row>
          <xdr:rowOff>219075</xdr:rowOff>
        </xdr:to>
        <xdr:grpSp>
          <xdr:nvGrpSpPr>
            <xdr:cNvPr id="6060" name="Group 834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047875" y="6276975"/>
              <a:ext cx="657225" cy="209550"/>
              <a:chOff x="309" y="659"/>
              <a:chExt cx="69" cy="22"/>
            </a:xfrm>
          </xdr:grpSpPr>
          <xdr:sp macro="" textlink="">
            <xdr:nvSpPr>
              <xdr:cNvPr id="5950" name="Option Button 830" hidden="1">
                <a:extLst xmlns:a="http://schemas.openxmlformats.org/drawingml/2006/main">
                  <a:ext uri="{63B3BB69-23CF-44E3-9099-C40C66FF867C}">
                    <a14:compatExt spid="_x0000_s595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11" y="660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951" name="Option Button 831" hidden="1">
                <a:extLst xmlns:a="http://schemas.openxmlformats.org/drawingml/2006/main">
                  <a:ext uri="{63B3BB69-23CF-44E3-9099-C40C66FF867C}">
                    <a14:compatExt spid="_x0000_s5951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41" y="660"/>
                <a:ext cx="34" cy="2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C0C0C0" mc:Ignorable="a14" a14:legacySpreadsheetColorIndex="22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5952" name="Group Box 832" hidden="1">
                <a:extLst xmlns:a="http://schemas.openxmlformats.org/drawingml/2006/main">
                  <a:ext uri="{63B3BB69-23CF-44E3-9099-C40C66FF867C}">
                    <a14:compatExt spid="_x0000_s5952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09" y="659"/>
                <a:ext cx="6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771525</xdr:colOff>
      <xdr:row>0</xdr:row>
      <xdr:rowOff>76200</xdr:rowOff>
    </xdr:from>
    <xdr:to>
      <xdr:col>1</xdr:col>
      <xdr:colOff>1409700</xdr:colOff>
      <xdr:row>2</xdr:row>
      <xdr:rowOff>114300</xdr:rowOff>
    </xdr:to>
    <xdr:sp macro="" textlink="">
      <xdr:nvSpPr>
        <xdr:cNvPr id="9218" name="AutoShape 2">
          <a:hlinkClick r:id="rId1"/>
        </xdr:cNvPr>
        <xdr:cNvSpPr>
          <a:spLocks noChangeArrowheads="1"/>
        </xdr:cNvSpPr>
      </xdr:nvSpPr>
      <xdr:spPr bwMode="auto">
        <a:xfrm flipH="1">
          <a:off x="1038225" y="76200"/>
          <a:ext cx="638175" cy="485775"/>
        </a:xfrm>
        <a:prstGeom prst="rightArrow">
          <a:avLst>
            <a:gd name="adj1" fmla="val 52944"/>
            <a:gd name="adj2" fmla="val 56861"/>
          </a:avLst>
        </a:prstGeom>
        <a:solidFill>
          <a:srgbClr val="99CCFF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前へ</a:t>
          </a:r>
        </a:p>
      </xdr:txBody>
    </xdr:sp>
    <xdr:clientData/>
  </xdr:twoCellAnchor>
  <xdr:twoCellAnchor editAs="absolute">
    <xdr:from>
      <xdr:col>0</xdr:col>
      <xdr:colOff>0</xdr:colOff>
      <xdr:row>0</xdr:row>
      <xdr:rowOff>114300</xdr:rowOff>
    </xdr:from>
    <xdr:to>
      <xdr:col>1</xdr:col>
      <xdr:colOff>685800</xdr:colOff>
      <xdr:row>2</xdr:row>
      <xdr:rowOff>66675</xdr:rowOff>
    </xdr:to>
    <xdr:sp macro="" textlink="">
      <xdr:nvSpPr>
        <xdr:cNvPr id="9219" name="AutoShape 3">
          <a:hlinkClick r:id="rId2"/>
        </xdr:cNvPr>
        <xdr:cNvSpPr>
          <a:spLocks noChangeArrowheads="1"/>
        </xdr:cNvSpPr>
      </xdr:nvSpPr>
      <xdr:spPr bwMode="auto">
        <a:xfrm rot="5400000">
          <a:off x="0" y="114300"/>
          <a:ext cx="952500" cy="40005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799 w 21600"/>
            <a:gd name="T5" fmla="*/ 0 h 21600"/>
            <a:gd name="T6" fmla="*/ 2700 w 21600"/>
            <a:gd name="T7" fmla="*/ 10800 h 21600"/>
            <a:gd name="T8" fmla="*/ 10799 w 21600"/>
            <a:gd name="T9" fmla="*/ 5400 h 21600"/>
            <a:gd name="T10" fmla="*/ 24300 w 21600"/>
            <a:gd name="T11" fmla="*/ 10800 h 21600"/>
            <a:gd name="T12" fmla="*/ 18900 w 21600"/>
            <a:gd name="T13" fmla="*/ 16200 h 21600"/>
            <a:gd name="T14" fmla="*/ 13500 w 21600"/>
            <a:gd name="T15" fmla="*/ 10800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99CC00"/>
        </a:solidFill>
        <a:ln w="19050">
          <a:solidFill>
            <a:srgbClr val="339966"/>
          </a:solidFill>
          <a:miter lim="800000"/>
          <a:headEnd type="none"/>
          <a:tailEnd type="none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ホームへ</a:t>
          </a:r>
        </a:p>
      </xdr:txBody>
    </xdr:sp>
    <xdr:clientData/>
  </xdr:twoCellAnchor>
  <xdr:twoCellAnchor>
    <xdr:from>
      <xdr:col>3</xdr:col>
      <xdr:colOff>200025</xdr:colOff>
      <xdr:row>0</xdr:row>
      <xdr:rowOff>85725</xdr:rowOff>
    </xdr:from>
    <xdr:to>
      <xdr:col>5</xdr:col>
      <xdr:colOff>323850</xdr:colOff>
      <xdr:row>2</xdr:row>
      <xdr:rowOff>152400</xdr:rowOff>
    </xdr:to>
    <xdr:sp macro="" textlink="">
      <xdr:nvSpPr>
        <xdr:cNvPr id="11541" name="AutoShape 1301">
          <a:hlinkClick r:id="rId3"/>
        </xdr:cNvPr>
        <xdr:cNvSpPr>
          <a:spLocks noChangeArrowheads="1"/>
        </xdr:cNvSpPr>
      </xdr:nvSpPr>
      <xdr:spPr bwMode="auto">
        <a:xfrm>
          <a:off x="2800350" y="85725"/>
          <a:ext cx="1133475" cy="51435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鑑</a:t>
          </a:r>
        </a:p>
      </xdr:txBody>
    </xdr:sp>
    <xdr:clientData/>
  </xdr:twoCellAnchor>
  <xdr:twoCellAnchor>
    <xdr:from>
      <xdr:col>6</xdr:col>
      <xdr:colOff>342900</xdr:colOff>
      <xdr:row>0</xdr:row>
      <xdr:rowOff>76200</xdr:rowOff>
    </xdr:from>
    <xdr:to>
      <xdr:col>9</xdr:col>
      <xdr:colOff>28575</xdr:colOff>
      <xdr:row>2</xdr:row>
      <xdr:rowOff>161925</xdr:rowOff>
    </xdr:to>
    <xdr:sp macro="" textlink="">
      <xdr:nvSpPr>
        <xdr:cNvPr id="11542" name="AutoShape 1302">
          <a:hlinkClick r:id="rId4"/>
        </xdr:cNvPr>
        <xdr:cNvSpPr>
          <a:spLocks noChangeArrowheads="1"/>
        </xdr:cNvSpPr>
      </xdr:nvSpPr>
      <xdr:spPr bwMode="auto">
        <a:xfrm>
          <a:off x="4457700" y="76200"/>
          <a:ext cx="1200150" cy="53340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職員異動通報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85725</xdr:rowOff>
    </xdr:from>
    <xdr:to>
      <xdr:col>4</xdr:col>
      <xdr:colOff>114300</xdr:colOff>
      <xdr:row>25</xdr:row>
      <xdr:rowOff>0</xdr:rowOff>
    </xdr:to>
    <xdr:sp macro="" textlink="">
      <xdr:nvSpPr>
        <xdr:cNvPr id="17836" name="AutoShape 1"/>
        <xdr:cNvSpPr>
          <a:spLocks/>
        </xdr:cNvSpPr>
      </xdr:nvSpPr>
      <xdr:spPr bwMode="auto">
        <a:xfrm rot="5400000">
          <a:off x="47625" y="4429125"/>
          <a:ext cx="790575" cy="95250"/>
        </a:xfrm>
        <a:prstGeom prst="leftBracket">
          <a:avLst>
            <a:gd name="adj" fmla="val 691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57150</xdr:colOff>
      <xdr:row>28</xdr:row>
      <xdr:rowOff>9525</xdr:rowOff>
    </xdr:from>
    <xdr:to>
      <xdr:col>4</xdr:col>
      <xdr:colOff>123825</xdr:colOff>
      <xdr:row>28</xdr:row>
      <xdr:rowOff>114300</xdr:rowOff>
    </xdr:to>
    <xdr:sp macro="" textlink="">
      <xdr:nvSpPr>
        <xdr:cNvPr id="17837" name="AutoShape 2"/>
        <xdr:cNvSpPr>
          <a:spLocks/>
        </xdr:cNvSpPr>
      </xdr:nvSpPr>
      <xdr:spPr bwMode="auto">
        <a:xfrm rot="16200000" flipV="1">
          <a:off x="57150" y="5076825"/>
          <a:ext cx="790575" cy="104775"/>
        </a:xfrm>
        <a:prstGeom prst="leftBracket">
          <a:avLst>
            <a:gd name="adj" fmla="val 62879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oneCellAnchor>
    <xdr:from>
      <xdr:col>35</xdr:col>
      <xdr:colOff>28575</xdr:colOff>
      <xdr:row>53</xdr:row>
      <xdr:rowOff>0</xdr:rowOff>
    </xdr:from>
    <xdr:ext cx="95250" cy="133350"/>
    <xdr:sp macro="" textlink="">
      <xdr:nvSpPr>
        <xdr:cNvPr id="17411" name="Rectangle 3"/>
        <xdr:cNvSpPr>
          <a:spLocks noChangeArrowheads="1"/>
        </xdr:cNvSpPr>
      </xdr:nvSpPr>
      <xdr:spPr bwMode="auto">
        <a:xfrm>
          <a:off x="6362700" y="9401175"/>
          <a:ext cx="95250" cy="133350"/>
        </a:xfrm>
        <a:prstGeom prst="rect">
          <a:avLst/>
        </a:prstGeom>
        <a:noFill/>
        <a:ln w="9525">
          <a:solidFill>
            <a:srgbClr val="808080"/>
          </a:solidFill>
          <a:miter lim="800000"/>
          <a:headEnd type="none"/>
          <a:tailEnd type="none"/>
        </a:ln>
      </xdr:spPr>
      <xdr:txBody>
        <a:bodyPr wrap="none" lIns="9144" tIns="18288" rIns="9144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oneCellAnchor>
  <xdr:twoCellAnchor>
    <xdr:from>
      <xdr:col>5</xdr:col>
      <xdr:colOff>76200</xdr:colOff>
      <xdr:row>46</xdr:row>
      <xdr:rowOff>85725</xdr:rowOff>
    </xdr:from>
    <xdr:to>
      <xdr:col>6</xdr:col>
      <xdr:colOff>114300</xdr:colOff>
      <xdr:row>47</xdr:row>
      <xdr:rowOff>142875</xdr:rowOff>
    </xdr:to>
    <xdr:sp macro="" textlink="">
      <xdr:nvSpPr>
        <xdr:cNvPr id="17413" name="Text Box 5"/>
        <xdr:cNvSpPr txBox="1">
          <a:spLocks noChangeArrowheads="1"/>
        </xdr:cNvSpPr>
      </xdr:nvSpPr>
      <xdr:spPr bwMode="auto">
        <a:xfrm>
          <a:off x="981075" y="8410575"/>
          <a:ext cx="21907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有</a:t>
          </a:r>
        </a:p>
      </xdr:txBody>
    </xdr:sp>
    <xdr:clientData/>
  </xdr:twoCellAnchor>
  <xdr:twoCellAnchor>
    <xdr:from>
      <xdr:col>12</xdr:col>
      <xdr:colOff>76200</xdr:colOff>
      <xdr:row>46</xdr:row>
      <xdr:rowOff>85725</xdr:rowOff>
    </xdr:from>
    <xdr:to>
      <xdr:col>13</xdr:col>
      <xdr:colOff>114300</xdr:colOff>
      <xdr:row>47</xdr:row>
      <xdr:rowOff>142875</xdr:rowOff>
    </xdr:to>
    <xdr:sp macro="" textlink="">
      <xdr:nvSpPr>
        <xdr:cNvPr id="17414" name="Text Box 6"/>
        <xdr:cNvSpPr txBox="1">
          <a:spLocks noChangeArrowheads="1"/>
        </xdr:cNvSpPr>
      </xdr:nvSpPr>
      <xdr:spPr bwMode="auto">
        <a:xfrm>
          <a:off x="2247900" y="8410575"/>
          <a:ext cx="21907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有</a:t>
          </a:r>
        </a:p>
      </xdr:txBody>
    </xdr:sp>
    <xdr:clientData/>
  </xdr:twoCellAnchor>
  <xdr:twoCellAnchor>
    <xdr:from>
      <xdr:col>19</xdr:col>
      <xdr:colOff>76200</xdr:colOff>
      <xdr:row>46</xdr:row>
      <xdr:rowOff>85725</xdr:rowOff>
    </xdr:from>
    <xdr:to>
      <xdr:col>20</xdr:col>
      <xdr:colOff>114300</xdr:colOff>
      <xdr:row>47</xdr:row>
      <xdr:rowOff>142875</xdr:rowOff>
    </xdr:to>
    <xdr:sp macro="" textlink="">
      <xdr:nvSpPr>
        <xdr:cNvPr id="17415" name="Text Box 7"/>
        <xdr:cNvSpPr txBox="1">
          <a:spLocks noChangeArrowheads="1"/>
        </xdr:cNvSpPr>
      </xdr:nvSpPr>
      <xdr:spPr bwMode="auto">
        <a:xfrm>
          <a:off x="3514725" y="8410575"/>
          <a:ext cx="21907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有</a:t>
          </a:r>
        </a:p>
      </xdr:txBody>
    </xdr:sp>
    <xdr:clientData/>
  </xdr:twoCellAnchor>
  <xdr:twoCellAnchor>
    <xdr:from>
      <xdr:col>26</xdr:col>
      <xdr:colOff>76200</xdr:colOff>
      <xdr:row>46</xdr:row>
      <xdr:rowOff>85725</xdr:rowOff>
    </xdr:from>
    <xdr:to>
      <xdr:col>27</xdr:col>
      <xdr:colOff>114300</xdr:colOff>
      <xdr:row>47</xdr:row>
      <xdr:rowOff>142875</xdr:rowOff>
    </xdr:to>
    <xdr:sp macro="" textlink="">
      <xdr:nvSpPr>
        <xdr:cNvPr id="17416" name="Text Box 8"/>
        <xdr:cNvSpPr txBox="1">
          <a:spLocks noChangeArrowheads="1"/>
        </xdr:cNvSpPr>
      </xdr:nvSpPr>
      <xdr:spPr bwMode="auto">
        <a:xfrm>
          <a:off x="4781550" y="8410575"/>
          <a:ext cx="21907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有</a:t>
          </a:r>
        </a:p>
      </xdr:txBody>
    </xdr:sp>
    <xdr:clientData/>
  </xdr:twoCellAnchor>
  <xdr:twoCellAnchor>
    <xdr:from>
      <xdr:col>33</xdr:col>
      <xdr:colOff>76200</xdr:colOff>
      <xdr:row>46</xdr:row>
      <xdr:rowOff>85725</xdr:rowOff>
    </xdr:from>
    <xdr:to>
      <xdr:col>34</xdr:col>
      <xdr:colOff>114300</xdr:colOff>
      <xdr:row>47</xdr:row>
      <xdr:rowOff>142875</xdr:rowOff>
    </xdr:to>
    <xdr:sp macro="" textlink="">
      <xdr:nvSpPr>
        <xdr:cNvPr id="17417" name="Text Box 9"/>
        <xdr:cNvSpPr txBox="1">
          <a:spLocks noChangeArrowheads="1"/>
        </xdr:cNvSpPr>
      </xdr:nvSpPr>
      <xdr:spPr bwMode="auto">
        <a:xfrm>
          <a:off x="6048375" y="8410575"/>
          <a:ext cx="21907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有</a:t>
          </a:r>
        </a:p>
      </xdr:txBody>
    </xdr:sp>
    <xdr:clientData/>
  </xdr:twoCellAnchor>
  <xdr:twoCellAnchor>
    <xdr:from>
      <xdr:col>22</xdr:col>
      <xdr:colOff>76200</xdr:colOff>
      <xdr:row>46</xdr:row>
      <xdr:rowOff>95250</xdr:rowOff>
    </xdr:from>
    <xdr:to>
      <xdr:col>23</xdr:col>
      <xdr:colOff>114300</xdr:colOff>
      <xdr:row>47</xdr:row>
      <xdr:rowOff>152400</xdr:rowOff>
    </xdr:to>
    <xdr:sp macro="" textlink="">
      <xdr:nvSpPr>
        <xdr:cNvPr id="17419" name="Text Box 11"/>
        <xdr:cNvSpPr txBox="1">
          <a:spLocks noChangeArrowheads="1"/>
        </xdr:cNvSpPr>
      </xdr:nvSpPr>
      <xdr:spPr bwMode="auto">
        <a:xfrm>
          <a:off x="4057650" y="8420100"/>
          <a:ext cx="21907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無</a:t>
          </a:r>
        </a:p>
      </xdr:txBody>
    </xdr:sp>
    <xdr:clientData/>
  </xdr:twoCellAnchor>
  <xdr:twoCellAnchor>
    <xdr:from>
      <xdr:col>29</xdr:col>
      <xdr:colOff>76200</xdr:colOff>
      <xdr:row>46</xdr:row>
      <xdr:rowOff>95250</xdr:rowOff>
    </xdr:from>
    <xdr:to>
      <xdr:col>30</xdr:col>
      <xdr:colOff>114300</xdr:colOff>
      <xdr:row>47</xdr:row>
      <xdr:rowOff>152400</xdr:rowOff>
    </xdr:to>
    <xdr:sp macro="" textlink="">
      <xdr:nvSpPr>
        <xdr:cNvPr id="17420" name="Text Box 12"/>
        <xdr:cNvSpPr txBox="1">
          <a:spLocks noChangeArrowheads="1"/>
        </xdr:cNvSpPr>
      </xdr:nvSpPr>
      <xdr:spPr bwMode="auto">
        <a:xfrm>
          <a:off x="5324475" y="8420100"/>
          <a:ext cx="21907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無</a:t>
          </a:r>
        </a:p>
      </xdr:txBody>
    </xdr:sp>
    <xdr:clientData/>
  </xdr:twoCellAnchor>
  <xdr:twoCellAnchor>
    <xdr:from>
      <xdr:col>36</xdr:col>
      <xdr:colOff>76200</xdr:colOff>
      <xdr:row>46</xdr:row>
      <xdr:rowOff>95250</xdr:rowOff>
    </xdr:from>
    <xdr:to>
      <xdr:col>37</xdr:col>
      <xdr:colOff>114300</xdr:colOff>
      <xdr:row>47</xdr:row>
      <xdr:rowOff>152400</xdr:rowOff>
    </xdr:to>
    <xdr:sp macro="" textlink="">
      <xdr:nvSpPr>
        <xdr:cNvPr id="17421" name="Text Box 13"/>
        <xdr:cNvSpPr txBox="1">
          <a:spLocks noChangeArrowheads="1"/>
        </xdr:cNvSpPr>
      </xdr:nvSpPr>
      <xdr:spPr bwMode="auto">
        <a:xfrm>
          <a:off x="6591300" y="8420100"/>
          <a:ext cx="21907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無</a:t>
          </a:r>
        </a:p>
      </xdr:txBody>
    </xdr:sp>
    <xdr:clientData/>
  </xdr:twoCellAnchor>
  <xdr:twoCellAnchor>
    <xdr:from>
      <xdr:col>15</xdr:col>
      <xdr:colOff>76200</xdr:colOff>
      <xdr:row>46</xdr:row>
      <xdr:rowOff>95250</xdr:rowOff>
    </xdr:from>
    <xdr:to>
      <xdr:col>16</xdr:col>
      <xdr:colOff>114300</xdr:colOff>
      <xdr:row>47</xdr:row>
      <xdr:rowOff>152400</xdr:rowOff>
    </xdr:to>
    <xdr:sp macro="" textlink="">
      <xdr:nvSpPr>
        <xdr:cNvPr id="17422" name="Text Box 14"/>
        <xdr:cNvSpPr txBox="1">
          <a:spLocks noChangeArrowheads="1"/>
        </xdr:cNvSpPr>
      </xdr:nvSpPr>
      <xdr:spPr bwMode="auto">
        <a:xfrm>
          <a:off x="2790825" y="8420100"/>
          <a:ext cx="21907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無</a:t>
          </a:r>
        </a:p>
      </xdr:txBody>
    </xdr:sp>
    <xdr:clientData/>
  </xdr:twoCellAnchor>
  <xdr:twoCellAnchor>
    <xdr:from>
      <xdr:col>8</xdr:col>
      <xdr:colOff>76200</xdr:colOff>
      <xdr:row>46</xdr:row>
      <xdr:rowOff>95250</xdr:rowOff>
    </xdr:from>
    <xdr:to>
      <xdr:col>9</xdr:col>
      <xdr:colOff>114300</xdr:colOff>
      <xdr:row>47</xdr:row>
      <xdr:rowOff>152400</xdr:rowOff>
    </xdr:to>
    <xdr:sp macro="" textlink="">
      <xdr:nvSpPr>
        <xdr:cNvPr id="17423" name="Text Box 15"/>
        <xdr:cNvSpPr txBox="1">
          <a:spLocks noChangeArrowheads="1"/>
        </xdr:cNvSpPr>
      </xdr:nvSpPr>
      <xdr:spPr bwMode="auto">
        <a:xfrm>
          <a:off x="1524000" y="8420100"/>
          <a:ext cx="21907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無</a:t>
          </a:r>
        </a:p>
      </xdr:txBody>
    </xdr:sp>
    <xdr:clientData/>
  </xdr:twoCellAnchor>
  <xdr:twoCellAnchor>
    <xdr:from>
      <xdr:col>12</xdr:col>
      <xdr:colOff>95250</xdr:colOff>
      <xdr:row>18</xdr:row>
      <xdr:rowOff>66675</xdr:rowOff>
    </xdr:from>
    <xdr:to>
      <xdr:col>15</xdr:col>
      <xdr:colOff>104775</xdr:colOff>
      <xdr:row>19</xdr:row>
      <xdr:rowOff>123825</xdr:rowOff>
    </xdr:to>
    <xdr:sp macro="" textlink="">
      <xdr:nvSpPr>
        <xdr:cNvPr id="17424" name="Text Box 16"/>
        <xdr:cNvSpPr txBox="1">
          <a:spLocks noChangeArrowheads="1"/>
        </xdr:cNvSpPr>
      </xdr:nvSpPr>
      <xdr:spPr bwMode="auto">
        <a:xfrm>
          <a:off x="2266950" y="3324225"/>
          <a:ext cx="552450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有・無</a:t>
          </a:r>
        </a:p>
      </xdr:txBody>
    </xdr:sp>
    <xdr:clientData/>
  </xdr:twoCellAnchor>
  <xdr:twoCellAnchor>
    <xdr:from>
      <xdr:col>12</xdr:col>
      <xdr:colOff>95250</xdr:colOff>
      <xdr:row>20</xdr:row>
      <xdr:rowOff>66675</xdr:rowOff>
    </xdr:from>
    <xdr:to>
      <xdr:col>15</xdr:col>
      <xdr:colOff>104775</xdr:colOff>
      <xdr:row>21</xdr:row>
      <xdr:rowOff>123825</xdr:rowOff>
    </xdr:to>
    <xdr:sp macro="" textlink="">
      <xdr:nvSpPr>
        <xdr:cNvPr id="17425" name="Text Box 17"/>
        <xdr:cNvSpPr txBox="1">
          <a:spLocks noChangeArrowheads="1"/>
        </xdr:cNvSpPr>
      </xdr:nvSpPr>
      <xdr:spPr bwMode="auto">
        <a:xfrm>
          <a:off x="2266950" y="3686175"/>
          <a:ext cx="552450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有・無</a:t>
          </a:r>
        </a:p>
      </xdr:txBody>
    </xdr:sp>
    <xdr:clientData/>
  </xdr:twoCellAnchor>
  <xdr:twoCellAnchor>
    <xdr:from>
      <xdr:col>12</xdr:col>
      <xdr:colOff>95250</xdr:colOff>
      <xdr:row>22</xdr:row>
      <xdr:rowOff>66675</xdr:rowOff>
    </xdr:from>
    <xdr:to>
      <xdr:col>15</xdr:col>
      <xdr:colOff>104775</xdr:colOff>
      <xdr:row>23</xdr:row>
      <xdr:rowOff>123825</xdr:rowOff>
    </xdr:to>
    <xdr:sp macro="" textlink="">
      <xdr:nvSpPr>
        <xdr:cNvPr id="17426" name="Text Box 18"/>
        <xdr:cNvSpPr txBox="1">
          <a:spLocks noChangeArrowheads="1"/>
        </xdr:cNvSpPr>
      </xdr:nvSpPr>
      <xdr:spPr bwMode="auto">
        <a:xfrm>
          <a:off x="2266950" y="4048125"/>
          <a:ext cx="552450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有・無</a:t>
          </a:r>
        </a:p>
      </xdr:txBody>
    </xdr:sp>
    <xdr:clientData/>
  </xdr:twoCellAnchor>
  <xdr:twoCellAnchor>
    <xdr:from>
      <xdr:col>12</xdr:col>
      <xdr:colOff>95250</xdr:colOff>
      <xdr:row>24</xdr:row>
      <xdr:rowOff>66675</xdr:rowOff>
    </xdr:from>
    <xdr:to>
      <xdr:col>15</xdr:col>
      <xdr:colOff>104775</xdr:colOff>
      <xdr:row>25</xdr:row>
      <xdr:rowOff>123825</xdr:rowOff>
    </xdr:to>
    <xdr:sp macro="" textlink="">
      <xdr:nvSpPr>
        <xdr:cNvPr id="17427" name="Text Box 19"/>
        <xdr:cNvSpPr txBox="1">
          <a:spLocks noChangeArrowheads="1"/>
        </xdr:cNvSpPr>
      </xdr:nvSpPr>
      <xdr:spPr bwMode="auto">
        <a:xfrm>
          <a:off x="2266950" y="4410075"/>
          <a:ext cx="552450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有・無</a:t>
          </a:r>
        </a:p>
      </xdr:txBody>
    </xdr:sp>
    <xdr:clientData/>
  </xdr:twoCellAnchor>
  <xdr:twoCellAnchor>
    <xdr:from>
      <xdr:col>12</xdr:col>
      <xdr:colOff>95250</xdr:colOff>
      <xdr:row>26</xdr:row>
      <xdr:rowOff>66675</xdr:rowOff>
    </xdr:from>
    <xdr:to>
      <xdr:col>15</xdr:col>
      <xdr:colOff>104775</xdr:colOff>
      <xdr:row>27</xdr:row>
      <xdr:rowOff>123825</xdr:rowOff>
    </xdr:to>
    <xdr:sp macro="" textlink="">
      <xdr:nvSpPr>
        <xdr:cNvPr id="17428" name="Text Box 20"/>
        <xdr:cNvSpPr txBox="1">
          <a:spLocks noChangeArrowheads="1"/>
        </xdr:cNvSpPr>
      </xdr:nvSpPr>
      <xdr:spPr bwMode="auto">
        <a:xfrm>
          <a:off x="2266950" y="4772025"/>
          <a:ext cx="552450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有・無</a:t>
          </a:r>
        </a:p>
      </xdr:txBody>
    </xdr:sp>
    <xdr:clientData/>
  </xdr:twoCellAnchor>
  <xdr:twoCellAnchor>
    <xdr:from>
      <xdr:col>12</xdr:col>
      <xdr:colOff>95250</xdr:colOff>
      <xdr:row>28</xdr:row>
      <xdr:rowOff>66675</xdr:rowOff>
    </xdr:from>
    <xdr:to>
      <xdr:col>15</xdr:col>
      <xdr:colOff>104775</xdr:colOff>
      <xdr:row>29</xdr:row>
      <xdr:rowOff>123825</xdr:rowOff>
    </xdr:to>
    <xdr:sp macro="" textlink="">
      <xdr:nvSpPr>
        <xdr:cNvPr id="17429" name="Text Box 21"/>
        <xdr:cNvSpPr txBox="1">
          <a:spLocks noChangeArrowheads="1"/>
        </xdr:cNvSpPr>
      </xdr:nvSpPr>
      <xdr:spPr bwMode="auto">
        <a:xfrm>
          <a:off x="2266950" y="5133975"/>
          <a:ext cx="552450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有・無</a:t>
          </a:r>
        </a:p>
      </xdr:txBody>
    </xdr:sp>
    <xdr:clientData/>
  </xdr:twoCellAnchor>
  <xdr:twoCellAnchor>
    <xdr:from>
      <xdr:col>29</xdr:col>
      <xdr:colOff>95250</xdr:colOff>
      <xdr:row>54</xdr:row>
      <xdr:rowOff>19050</xdr:rowOff>
    </xdr:from>
    <xdr:to>
      <xdr:col>30</xdr:col>
      <xdr:colOff>133350</xdr:colOff>
      <xdr:row>55</xdr:row>
      <xdr:rowOff>28575</xdr:rowOff>
    </xdr:to>
    <xdr:sp macro="" textlink="">
      <xdr:nvSpPr>
        <xdr:cNvPr id="17430" name="Text Box 22"/>
        <xdr:cNvSpPr txBox="1">
          <a:spLocks noChangeArrowheads="1"/>
        </xdr:cNvSpPr>
      </xdr:nvSpPr>
      <xdr:spPr bwMode="auto">
        <a:xfrm>
          <a:off x="5343525" y="9601200"/>
          <a:ext cx="21907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無</a:t>
          </a:r>
        </a:p>
      </xdr:txBody>
    </xdr:sp>
    <xdr:clientData/>
  </xdr:twoCellAnchor>
  <xdr:twoCellAnchor>
    <xdr:from>
      <xdr:col>26</xdr:col>
      <xdr:colOff>76200</xdr:colOff>
      <xdr:row>54</xdr:row>
      <xdr:rowOff>28575</xdr:rowOff>
    </xdr:from>
    <xdr:to>
      <xdr:col>27</xdr:col>
      <xdr:colOff>114300</xdr:colOff>
      <xdr:row>55</xdr:row>
      <xdr:rowOff>38100</xdr:rowOff>
    </xdr:to>
    <xdr:sp macro="" textlink="">
      <xdr:nvSpPr>
        <xdr:cNvPr id="17431" name="Text Box 23"/>
        <xdr:cNvSpPr txBox="1">
          <a:spLocks noChangeArrowheads="1"/>
        </xdr:cNvSpPr>
      </xdr:nvSpPr>
      <xdr:spPr bwMode="auto">
        <a:xfrm>
          <a:off x="4781550" y="9610725"/>
          <a:ext cx="21907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有</a:t>
          </a:r>
        </a:p>
      </xdr:txBody>
    </xdr:sp>
    <xdr:clientData/>
  </xdr:twoCellAnchor>
  <xdr:twoCellAnchor>
    <xdr:from>
      <xdr:col>29</xdr:col>
      <xdr:colOff>95250</xdr:colOff>
      <xdr:row>55</xdr:row>
      <xdr:rowOff>28575</xdr:rowOff>
    </xdr:from>
    <xdr:to>
      <xdr:col>30</xdr:col>
      <xdr:colOff>133350</xdr:colOff>
      <xdr:row>56</xdr:row>
      <xdr:rowOff>38100</xdr:rowOff>
    </xdr:to>
    <xdr:sp macro="" textlink="">
      <xdr:nvSpPr>
        <xdr:cNvPr id="17432" name="Text Box 24"/>
        <xdr:cNvSpPr txBox="1">
          <a:spLocks noChangeArrowheads="1"/>
        </xdr:cNvSpPr>
      </xdr:nvSpPr>
      <xdr:spPr bwMode="auto">
        <a:xfrm>
          <a:off x="5343525" y="9839325"/>
          <a:ext cx="21907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無</a:t>
          </a:r>
        </a:p>
      </xdr:txBody>
    </xdr:sp>
    <xdr:clientData/>
  </xdr:twoCellAnchor>
  <xdr:twoCellAnchor>
    <xdr:from>
      <xdr:col>26</xdr:col>
      <xdr:colOff>85725</xdr:colOff>
      <xdr:row>55</xdr:row>
      <xdr:rowOff>19050</xdr:rowOff>
    </xdr:from>
    <xdr:to>
      <xdr:col>27</xdr:col>
      <xdr:colOff>123825</xdr:colOff>
      <xdr:row>56</xdr:row>
      <xdr:rowOff>28575</xdr:rowOff>
    </xdr:to>
    <xdr:sp macro="" textlink="">
      <xdr:nvSpPr>
        <xdr:cNvPr id="17433" name="Text Box 25"/>
        <xdr:cNvSpPr txBox="1">
          <a:spLocks noChangeArrowheads="1"/>
        </xdr:cNvSpPr>
      </xdr:nvSpPr>
      <xdr:spPr bwMode="auto">
        <a:xfrm>
          <a:off x="4791075" y="9829800"/>
          <a:ext cx="21907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有</a:t>
          </a:r>
        </a:p>
      </xdr:txBody>
    </xdr:sp>
    <xdr:clientData/>
  </xdr:twoCellAnchor>
  <xdr:twoCellAnchor editAs="absolute">
    <xdr:from>
      <xdr:col>1</xdr:col>
      <xdr:colOff>38100</xdr:colOff>
      <xdr:row>1</xdr:row>
      <xdr:rowOff>57150</xdr:rowOff>
    </xdr:from>
    <xdr:to>
      <xdr:col>6</xdr:col>
      <xdr:colOff>85725</xdr:colOff>
      <xdr:row>3</xdr:row>
      <xdr:rowOff>95250</xdr:rowOff>
    </xdr:to>
    <xdr:sp macro="" textlink="">
      <xdr:nvSpPr>
        <xdr:cNvPr id="17434" name="AutoShape 26">
          <a:hlinkClick r:id="rId1"/>
        </xdr:cNvPr>
        <xdr:cNvSpPr>
          <a:spLocks noChangeArrowheads="1"/>
        </xdr:cNvSpPr>
      </xdr:nvSpPr>
      <xdr:spPr bwMode="auto">
        <a:xfrm rot="5400000">
          <a:off x="219075" y="238125"/>
          <a:ext cx="952500" cy="40005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799 w 21600"/>
            <a:gd name="T5" fmla="*/ 0 h 21600"/>
            <a:gd name="T6" fmla="*/ 2700 w 21600"/>
            <a:gd name="T7" fmla="*/ 10800 h 21600"/>
            <a:gd name="T8" fmla="*/ 10799 w 21600"/>
            <a:gd name="T9" fmla="*/ 5400 h 21600"/>
            <a:gd name="T10" fmla="*/ 24300 w 21600"/>
            <a:gd name="T11" fmla="*/ 10800 h 21600"/>
            <a:gd name="T12" fmla="*/ 18900 w 21600"/>
            <a:gd name="T13" fmla="*/ 16200 h 21600"/>
            <a:gd name="T14" fmla="*/ 13500 w 21600"/>
            <a:gd name="T15" fmla="*/ 10800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99CC00"/>
        </a:solidFill>
        <a:ln w="19050">
          <a:solidFill>
            <a:srgbClr val="339966"/>
          </a:solidFill>
          <a:miter lim="800000"/>
          <a:headEnd type="none"/>
          <a:tailEnd type="none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ホームへ</a:t>
          </a:r>
        </a:p>
      </xdr:txBody>
    </xdr:sp>
    <xdr:clientData fPrintsWithSheet="0"/>
  </xdr:twoCellAnchor>
  <xdr:twoCellAnchor editAs="absolute">
    <xdr:from>
      <xdr:col>8</xdr:col>
      <xdr:colOff>38100</xdr:colOff>
      <xdr:row>1</xdr:row>
      <xdr:rowOff>0</xdr:rowOff>
    </xdr:from>
    <xdr:to>
      <xdr:col>11</xdr:col>
      <xdr:colOff>133350</xdr:colOff>
      <xdr:row>3</xdr:row>
      <xdr:rowOff>123825</xdr:rowOff>
    </xdr:to>
    <xdr:sp macro="" textlink="">
      <xdr:nvSpPr>
        <xdr:cNvPr id="17435" name="AutoShape 27">
          <a:hlinkClick r:id="rId2"/>
        </xdr:cNvPr>
        <xdr:cNvSpPr>
          <a:spLocks noChangeArrowheads="1"/>
        </xdr:cNvSpPr>
      </xdr:nvSpPr>
      <xdr:spPr bwMode="auto">
        <a:xfrm flipH="1">
          <a:off x="1485900" y="180975"/>
          <a:ext cx="638175" cy="485775"/>
        </a:xfrm>
        <a:prstGeom prst="rightArrow">
          <a:avLst>
            <a:gd name="adj1" fmla="val 52944"/>
            <a:gd name="adj2" fmla="val 56861"/>
          </a:avLst>
        </a:prstGeom>
        <a:solidFill>
          <a:srgbClr val="99CCFF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前へ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21</xdr:row>
      <xdr:rowOff>47625</xdr:rowOff>
    </xdr:from>
    <xdr:to>
      <xdr:col>3</xdr:col>
      <xdr:colOff>133350</xdr:colOff>
      <xdr:row>22</xdr:row>
      <xdr:rowOff>114300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495300" y="37433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</a:p>
      </xdr:txBody>
    </xdr:sp>
    <xdr:clientData/>
  </xdr:twoCellAnchor>
  <xdr:twoCellAnchor>
    <xdr:from>
      <xdr:col>2</xdr:col>
      <xdr:colOff>95250</xdr:colOff>
      <xdr:row>23</xdr:row>
      <xdr:rowOff>47625</xdr:rowOff>
    </xdr:from>
    <xdr:to>
      <xdr:col>3</xdr:col>
      <xdr:colOff>133350</xdr:colOff>
      <xdr:row>24</xdr:row>
      <xdr:rowOff>114300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495300" y="40862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</a:p>
      </xdr:txBody>
    </xdr:sp>
    <xdr:clientData/>
  </xdr:twoCellAnchor>
  <xdr:twoCellAnchor>
    <xdr:from>
      <xdr:col>2</xdr:col>
      <xdr:colOff>95250</xdr:colOff>
      <xdr:row>25</xdr:row>
      <xdr:rowOff>47625</xdr:rowOff>
    </xdr:from>
    <xdr:to>
      <xdr:col>3</xdr:col>
      <xdr:colOff>133350</xdr:colOff>
      <xdr:row>26</xdr:row>
      <xdr:rowOff>114300</xdr:rowOff>
    </xdr:to>
    <xdr:sp macro="" textlink="">
      <xdr:nvSpPr>
        <xdr:cNvPr id="8196" name="Text Box 4"/>
        <xdr:cNvSpPr txBox="1">
          <a:spLocks noChangeArrowheads="1"/>
        </xdr:cNvSpPr>
      </xdr:nvSpPr>
      <xdr:spPr bwMode="auto">
        <a:xfrm>
          <a:off x="495300" y="44291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</a:p>
      </xdr:txBody>
    </xdr:sp>
    <xdr:clientData/>
  </xdr:twoCellAnchor>
  <xdr:twoCellAnchor>
    <xdr:from>
      <xdr:col>2</xdr:col>
      <xdr:colOff>95250</xdr:colOff>
      <xdr:row>27</xdr:row>
      <xdr:rowOff>47625</xdr:rowOff>
    </xdr:from>
    <xdr:to>
      <xdr:col>3</xdr:col>
      <xdr:colOff>133350</xdr:colOff>
      <xdr:row>28</xdr:row>
      <xdr:rowOff>114300</xdr:rowOff>
    </xdr:to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495300" y="47720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</a:t>
          </a:r>
        </a:p>
      </xdr:txBody>
    </xdr:sp>
    <xdr:clientData/>
  </xdr:twoCellAnchor>
  <xdr:twoCellAnchor>
    <xdr:from>
      <xdr:col>2</xdr:col>
      <xdr:colOff>95250</xdr:colOff>
      <xdr:row>29</xdr:row>
      <xdr:rowOff>47625</xdr:rowOff>
    </xdr:from>
    <xdr:to>
      <xdr:col>3</xdr:col>
      <xdr:colOff>133350</xdr:colOff>
      <xdr:row>30</xdr:row>
      <xdr:rowOff>114300</xdr:rowOff>
    </xdr:to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495300" y="51149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</xdr:txBody>
    </xdr:sp>
    <xdr:clientData/>
  </xdr:twoCellAnchor>
  <xdr:twoCellAnchor>
    <xdr:from>
      <xdr:col>2</xdr:col>
      <xdr:colOff>95250</xdr:colOff>
      <xdr:row>31</xdr:row>
      <xdr:rowOff>47625</xdr:rowOff>
    </xdr:from>
    <xdr:to>
      <xdr:col>3</xdr:col>
      <xdr:colOff>133350</xdr:colOff>
      <xdr:row>32</xdr:row>
      <xdr:rowOff>114300</xdr:rowOff>
    </xdr:to>
    <xdr:sp macro="" textlink="">
      <xdr:nvSpPr>
        <xdr:cNvPr id="8199" name="Text Box 7"/>
        <xdr:cNvSpPr txBox="1">
          <a:spLocks noChangeArrowheads="1"/>
        </xdr:cNvSpPr>
      </xdr:nvSpPr>
      <xdr:spPr bwMode="auto">
        <a:xfrm>
          <a:off x="495300" y="54578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</a:t>
          </a:r>
        </a:p>
      </xdr:txBody>
    </xdr:sp>
    <xdr:clientData/>
  </xdr:twoCellAnchor>
  <xdr:twoCellAnchor>
    <xdr:from>
      <xdr:col>2</xdr:col>
      <xdr:colOff>95250</xdr:colOff>
      <xdr:row>33</xdr:row>
      <xdr:rowOff>47625</xdr:rowOff>
    </xdr:from>
    <xdr:to>
      <xdr:col>3</xdr:col>
      <xdr:colOff>133350</xdr:colOff>
      <xdr:row>34</xdr:row>
      <xdr:rowOff>114300</xdr:rowOff>
    </xdr:to>
    <xdr:sp macro="" textlink="">
      <xdr:nvSpPr>
        <xdr:cNvPr id="8200" name="Text Box 8"/>
        <xdr:cNvSpPr txBox="1">
          <a:spLocks noChangeArrowheads="1"/>
        </xdr:cNvSpPr>
      </xdr:nvSpPr>
      <xdr:spPr bwMode="auto">
        <a:xfrm>
          <a:off x="495300" y="58007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</a:t>
          </a:r>
        </a:p>
      </xdr:txBody>
    </xdr:sp>
    <xdr:clientData/>
  </xdr:twoCellAnchor>
  <xdr:twoCellAnchor>
    <xdr:from>
      <xdr:col>2</xdr:col>
      <xdr:colOff>95250</xdr:colOff>
      <xdr:row>35</xdr:row>
      <xdr:rowOff>47625</xdr:rowOff>
    </xdr:from>
    <xdr:to>
      <xdr:col>3</xdr:col>
      <xdr:colOff>133350</xdr:colOff>
      <xdr:row>36</xdr:row>
      <xdr:rowOff>114300</xdr:rowOff>
    </xdr:to>
    <xdr:sp macro="" textlink="">
      <xdr:nvSpPr>
        <xdr:cNvPr id="8201" name="Text Box 9"/>
        <xdr:cNvSpPr txBox="1">
          <a:spLocks noChangeArrowheads="1"/>
        </xdr:cNvSpPr>
      </xdr:nvSpPr>
      <xdr:spPr bwMode="auto">
        <a:xfrm>
          <a:off x="495300" y="61436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</a:t>
          </a:r>
        </a:p>
      </xdr:txBody>
    </xdr:sp>
    <xdr:clientData/>
  </xdr:twoCellAnchor>
  <xdr:twoCellAnchor>
    <xdr:from>
      <xdr:col>2</xdr:col>
      <xdr:colOff>95250</xdr:colOff>
      <xdr:row>37</xdr:row>
      <xdr:rowOff>47625</xdr:rowOff>
    </xdr:from>
    <xdr:to>
      <xdr:col>3</xdr:col>
      <xdr:colOff>133350</xdr:colOff>
      <xdr:row>38</xdr:row>
      <xdr:rowOff>114300</xdr:rowOff>
    </xdr:to>
    <xdr:sp macro="" textlink="">
      <xdr:nvSpPr>
        <xdr:cNvPr id="8202" name="Text Box 10"/>
        <xdr:cNvSpPr txBox="1">
          <a:spLocks noChangeArrowheads="1"/>
        </xdr:cNvSpPr>
      </xdr:nvSpPr>
      <xdr:spPr bwMode="auto">
        <a:xfrm>
          <a:off x="495300" y="64865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</a:t>
          </a:r>
        </a:p>
      </xdr:txBody>
    </xdr:sp>
    <xdr:clientData/>
  </xdr:twoCellAnchor>
  <xdr:twoCellAnchor>
    <xdr:from>
      <xdr:col>2</xdr:col>
      <xdr:colOff>95250</xdr:colOff>
      <xdr:row>39</xdr:row>
      <xdr:rowOff>47625</xdr:rowOff>
    </xdr:from>
    <xdr:to>
      <xdr:col>3</xdr:col>
      <xdr:colOff>133350</xdr:colOff>
      <xdr:row>40</xdr:row>
      <xdr:rowOff>114300</xdr:rowOff>
    </xdr:to>
    <xdr:sp macro="" textlink="">
      <xdr:nvSpPr>
        <xdr:cNvPr id="8204" name="Text Box 12"/>
        <xdr:cNvSpPr txBox="1">
          <a:spLocks noChangeArrowheads="1"/>
        </xdr:cNvSpPr>
      </xdr:nvSpPr>
      <xdr:spPr bwMode="auto">
        <a:xfrm>
          <a:off x="495300" y="68294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17</xdr:col>
      <xdr:colOff>95250</xdr:colOff>
      <xdr:row>21</xdr:row>
      <xdr:rowOff>47625</xdr:rowOff>
    </xdr:from>
    <xdr:to>
      <xdr:col>18</xdr:col>
      <xdr:colOff>133350</xdr:colOff>
      <xdr:row>22</xdr:row>
      <xdr:rowOff>114300</xdr:rowOff>
    </xdr:to>
    <xdr:sp macro="" textlink="">
      <xdr:nvSpPr>
        <xdr:cNvPr id="8217" name="Text Box 25"/>
        <xdr:cNvSpPr txBox="1">
          <a:spLocks noChangeArrowheads="1"/>
        </xdr:cNvSpPr>
      </xdr:nvSpPr>
      <xdr:spPr bwMode="auto">
        <a:xfrm>
          <a:off x="3495675" y="37433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17</xdr:col>
      <xdr:colOff>95250</xdr:colOff>
      <xdr:row>23</xdr:row>
      <xdr:rowOff>47625</xdr:rowOff>
    </xdr:from>
    <xdr:to>
      <xdr:col>18</xdr:col>
      <xdr:colOff>133350</xdr:colOff>
      <xdr:row>24</xdr:row>
      <xdr:rowOff>114300</xdr:rowOff>
    </xdr:to>
    <xdr:sp macro="" textlink="">
      <xdr:nvSpPr>
        <xdr:cNvPr id="8218" name="Text Box 26"/>
        <xdr:cNvSpPr txBox="1">
          <a:spLocks noChangeArrowheads="1"/>
        </xdr:cNvSpPr>
      </xdr:nvSpPr>
      <xdr:spPr bwMode="auto">
        <a:xfrm>
          <a:off x="3495675" y="40862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17</xdr:col>
      <xdr:colOff>95250</xdr:colOff>
      <xdr:row>25</xdr:row>
      <xdr:rowOff>47625</xdr:rowOff>
    </xdr:from>
    <xdr:to>
      <xdr:col>18</xdr:col>
      <xdr:colOff>133350</xdr:colOff>
      <xdr:row>26</xdr:row>
      <xdr:rowOff>114300</xdr:rowOff>
    </xdr:to>
    <xdr:sp macro="" textlink="">
      <xdr:nvSpPr>
        <xdr:cNvPr id="8219" name="Text Box 27"/>
        <xdr:cNvSpPr txBox="1">
          <a:spLocks noChangeArrowheads="1"/>
        </xdr:cNvSpPr>
      </xdr:nvSpPr>
      <xdr:spPr bwMode="auto">
        <a:xfrm>
          <a:off x="3495675" y="44291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13</a:t>
          </a:r>
        </a:p>
      </xdr:txBody>
    </xdr:sp>
    <xdr:clientData/>
  </xdr:twoCellAnchor>
  <xdr:twoCellAnchor>
    <xdr:from>
      <xdr:col>17</xdr:col>
      <xdr:colOff>95250</xdr:colOff>
      <xdr:row>27</xdr:row>
      <xdr:rowOff>47625</xdr:rowOff>
    </xdr:from>
    <xdr:to>
      <xdr:col>18</xdr:col>
      <xdr:colOff>133350</xdr:colOff>
      <xdr:row>28</xdr:row>
      <xdr:rowOff>114300</xdr:rowOff>
    </xdr:to>
    <xdr:sp macro="" textlink="">
      <xdr:nvSpPr>
        <xdr:cNvPr id="8220" name="Text Box 28"/>
        <xdr:cNvSpPr txBox="1">
          <a:spLocks noChangeArrowheads="1"/>
        </xdr:cNvSpPr>
      </xdr:nvSpPr>
      <xdr:spPr bwMode="auto">
        <a:xfrm>
          <a:off x="3495675" y="47720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14</a:t>
          </a:r>
        </a:p>
      </xdr:txBody>
    </xdr:sp>
    <xdr:clientData/>
  </xdr:twoCellAnchor>
  <xdr:twoCellAnchor>
    <xdr:from>
      <xdr:col>17</xdr:col>
      <xdr:colOff>95250</xdr:colOff>
      <xdr:row>29</xdr:row>
      <xdr:rowOff>47625</xdr:rowOff>
    </xdr:from>
    <xdr:to>
      <xdr:col>18</xdr:col>
      <xdr:colOff>133350</xdr:colOff>
      <xdr:row>30</xdr:row>
      <xdr:rowOff>114300</xdr:rowOff>
    </xdr:to>
    <xdr:sp macro="" textlink="">
      <xdr:nvSpPr>
        <xdr:cNvPr id="8221" name="Text Box 29"/>
        <xdr:cNvSpPr txBox="1">
          <a:spLocks noChangeArrowheads="1"/>
        </xdr:cNvSpPr>
      </xdr:nvSpPr>
      <xdr:spPr bwMode="auto">
        <a:xfrm>
          <a:off x="3495675" y="51149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</xdr:txBody>
    </xdr:sp>
    <xdr:clientData/>
  </xdr:twoCellAnchor>
  <xdr:twoCellAnchor>
    <xdr:from>
      <xdr:col>17</xdr:col>
      <xdr:colOff>95250</xdr:colOff>
      <xdr:row>31</xdr:row>
      <xdr:rowOff>47625</xdr:rowOff>
    </xdr:from>
    <xdr:to>
      <xdr:col>18</xdr:col>
      <xdr:colOff>133350</xdr:colOff>
      <xdr:row>32</xdr:row>
      <xdr:rowOff>114300</xdr:rowOff>
    </xdr:to>
    <xdr:sp macro="" textlink="">
      <xdr:nvSpPr>
        <xdr:cNvPr id="8222" name="Text Box 30"/>
        <xdr:cNvSpPr txBox="1">
          <a:spLocks noChangeArrowheads="1"/>
        </xdr:cNvSpPr>
      </xdr:nvSpPr>
      <xdr:spPr bwMode="auto">
        <a:xfrm>
          <a:off x="3495675" y="54578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16</a:t>
          </a:r>
        </a:p>
      </xdr:txBody>
    </xdr:sp>
    <xdr:clientData/>
  </xdr:twoCellAnchor>
  <xdr:twoCellAnchor>
    <xdr:from>
      <xdr:col>17</xdr:col>
      <xdr:colOff>95250</xdr:colOff>
      <xdr:row>33</xdr:row>
      <xdr:rowOff>47625</xdr:rowOff>
    </xdr:from>
    <xdr:to>
      <xdr:col>18</xdr:col>
      <xdr:colOff>133350</xdr:colOff>
      <xdr:row>34</xdr:row>
      <xdr:rowOff>114300</xdr:rowOff>
    </xdr:to>
    <xdr:sp macro="" textlink="">
      <xdr:nvSpPr>
        <xdr:cNvPr id="8223" name="Text Box 31"/>
        <xdr:cNvSpPr txBox="1">
          <a:spLocks noChangeArrowheads="1"/>
        </xdr:cNvSpPr>
      </xdr:nvSpPr>
      <xdr:spPr bwMode="auto">
        <a:xfrm>
          <a:off x="3495675" y="58007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17</a:t>
          </a:r>
        </a:p>
      </xdr:txBody>
    </xdr:sp>
    <xdr:clientData/>
  </xdr:twoCellAnchor>
  <xdr:twoCellAnchor>
    <xdr:from>
      <xdr:col>17</xdr:col>
      <xdr:colOff>95250</xdr:colOff>
      <xdr:row>35</xdr:row>
      <xdr:rowOff>47625</xdr:rowOff>
    </xdr:from>
    <xdr:to>
      <xdr:col>18</xdr:col>
      <xdr:colOff>133350</xdr:colOff>
      <xdr:row>36</xdr:row>
      <xdr:rowOff>114300</xdr:rowOff>
    </xdr:to>
    <xdr:sp macro="" textlink="">
      <xdr:nvSpPr>
        <xdr:cNvPr id="8224" name="Text Box 32"/>
        <xdr:cNvSpPr txBox="1">
          <a:spLocks noChangeArrowheads="1"/>
        </xdr:cNvSpPr>
      </xdr:nvSpPr>
      <xdr:spPr bwMode="auto">
        <a:xfrm>
          <a:off x="3495675" y="61436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18</a:t>
          </a:r>
        </a:p>
      </xdr:txBody>
    </xdr:sp>
    <xdr:clientData/>
  </xdr:twoCellAnchor>
  <xdr:twoCellAnchor>
    <xdr:from>
      <xdr:col>17</xdr:col>
      <xdr:colOff>95250</xdr:colOff>
      <xdr:row>37</xdr:row>
      <xdr:rowOff>47625</xdr:rowOff>
    </xdr:from>
    <xdr:to>
      <xdr:col>18</xdr:col>
      <xdr:colOff>133350</xdr:colOff>
      <xdr:row>38</xdr:row>
      <xdr:rowOff>114300</xdr:rowOff>
    </xdr:to>
    <xdr:sp macro="" textlink="">
      <xdr:nvSpPr>
        <xdr:cNvPr id="8225" name="Text Box 33"/>
        <xdr:cNvSpPr txBox="1">
          <a:spLocks noChangeArrowheads="1"/>
        </xdr:cNvSpPr>
      </xdr:nvSpPr>
      <xdr:spPr bwMode="auto">
        <a:xfrm>
          <a:off x="3495675" y="64865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19</a:t>
          </a:r>
        </a:p>
      </xdr:txBody>
    </xdr:sp>
    <xdr:clientData/>
  </xdr:twoCellAnchor>
  <xdr:twoCellAnchor>
    <xdr:from>
      <xdr:col>17</xdr:col>
      <xdr:colOff>95250</xdr:colOff>
      <xdr:row>39</xdr:row>
      <xdr:rowOff>47625</xdr:rowOff>
    </xdr:from>
    <xdr:to>
      <xdr:col>18</xdr:col>
      <xdr:colOff>133350</xdr:colOff>
      <xdr:row>40</xdr:row>
      <xdr:rowOff>114300</xdr:rowOff>
    </xdr:to>
    <xdr:sp macro="" textlink="">
      <xdr:nvSpPr>
        <xdr:cNvPr id="8226" name="Text Box 34"/>
        <xdr:cNvSpPr txBox="1">
          <a:spLocks noChangeArrowheads="1"/>
        </xdr:cNvSpPr>
      </xdr:nvSpPr>
      <xdr:spPr bwMode="auto">
        <a:xfrm>
          <a:off x="3495675" y="6829425"/>
          <a:ext cx="238125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</xdr:txBody>
    </xdr:sp>
    <xdr:clientData/>
  </xdr:twoCellAnchor>
  <xdr:twoCellAnchor editAs="absolute">
    <xdr:from>
      <xdr:col>8</xdr:col>
      <xdr:colOff>0</xdr:colOff>
      <xdr:row>4</xdr:row>
      <xdr:rowOff>114300</xdr:rowOff>
    </xdr:from>
    <xdr:to>
      <xdr:col>12</xdr:col>
      <xdr:colOff>152400</xdr:colOff>
      <xdr:row>6</xdr:row>
      <xdr:rowOff>161925</xdr:rowOff>
    </xdr:to>
    <xdr:sp macro="" textlink="">
      <xdr:nvSpPr>
        <xdr:cNvPr id="8243" name="AutoShape 51">
          <a:hlinkClick r:id="rId1"/>
        </xdr:cNvPr>
        <xdr:cNvSpPr>
          <a:spLocks noChangeArrowheads="1"/>
        </xdr:cNvSpPr>
      </xdr:nvSpPr>
      <xdr:spPr bwMode="auto">
        <a:xfrm rot="5400000">
          <a:off x="1600200" y="809625"/>
          <a:ext cx="952500" cy="40005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799 w 21600"/>
            <a:gd name="T5" fmla="*/ 0 h 21600"/>
            <a:gd name="T6" fmla="*/ 2700 w 21600"/>
            <a:gd name="T7" fmla="*/ 10800 h 21600"/>
            <a:gd name="T8" fmla="*/ 10799 w 21600"/>
            <a:gd name="T9" fmla="*/ 5400 h 21600"/>
            <a:gd name="T10" fmla="*/ 24300 w 21600"/>
            <a:gd name="T11" fmla="*/ 10800 h 21600"/>
            <a:gd name="T12" fmla="*/ 18900 w 21600"/>
            <a:gd name="T13" fmla="*/ 16200 h 21600"/>
            <a:gd name="T14" fmla="*/ 13500 w 21600"/>
            <a:gd name="T15" fmla="*/ 10800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99CC00"/>
        </a:solidFill>
        <a:ln w="19050">
          <a:solidFill>
            <a:srgbClr val="339966"/>
          </a:solidFill>
          <a:miter lim="800000"/>
          <a:headEnd type="none"/>
          <a:tailEnd type="none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ホームへ</a:t>
          </a:r>
        </a:p>
      </xdr:txBody>
    </xdr:sp>
    <xdr:clientData fPrintsWithSheet="0"/>
  </xdr:twoCellAnchor>
  <xdr:twoCellAnchor editAs="absolute">
    <xdr:from>
      <xdr:col>13</xdr:col>
      <xdr:colOff>133350</xdr:colOff>
      <xdr:row>4</xdr:row>
      <xdr:rowOff>95250</xdr:rowOff>
    </xdr:from>
    <xdr:to>
      <xdr:col>16</xdr:col>
      <xdr:colOff>171450</xdr:colOff>
      <xdr:row>7</xdr:row>
      <xdr:rowOff>57150</xdr:rowOff>
    </xdr:to>
    <xdr:sp macro="" textlink="">
      <xdr:nvSpPr>
        <xdr:cNvPr id="8244" name="AutoShape 52">
          <a:hlinkClick r:id="rId2"/>
        </xdr:cNvPr>
        <xdr:cNvSpPr>
          <a:spLocks noChangeArrowheads="1"/>
        </xdr:cNvSpPr>
      </xdr:nvSpPr>
      <xdr:spPr bwMode="auto">
        <a:xfrm flipH="1">
          <a:off x="2733675" y="790575"/>
          <a:ext cx="638175" cy="485775"/>
        </a:xfrm>
        <a:prstGeom prst="rightArrow">
          <a:avLst>
            <a:gd name="adj1" fmla="val 52944"/>
            <a:gd name="adj2" fmla="val 56861"/>
          </a:avLst>
        </a:prstGeom>
        <a:solidFill>
          <a:srgbClr val="99CCFF"/>
        </a:solidFill>
        <a:ln w="19050">
          <a:solidFill>
            <a:srgbClr val="0000FF"/>
          </a:solidFill>
          <a:miter lim="800000"/>
          <a:headEnd type="none"/>
          <a:tailEnd type="none"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前へ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39" Type="http://schemas.openxmlformats.org/officeDocument/2006/relationships/ctrlProp" Target="../ctrlProps/ctrlProp38.xml" /><Relationship Id="rId6" Type="http://schemas.openxmlformats.org/officeDocument/2006/relationships/ctrlProp" Target="../ctrlProps/ctrlProp5.xml" /><Relationship Id="rId43" Type="http://schemas.openxmlformats.org/officeDocument/2006/relationships/ctrlProp" Target="../ctrlProps/ctrlProp42.xml" /><Relationship Id="rId12" Type="http://schemas.openxmlformats.org/officeDocument/2006/relationships/ctrlProp" Target="../ctrlProps/ctrlProp11.xml" /><Relationship Id="rId31" Type="http://schemas.openxmlformats.org/officeDocument/2006/relationships/ctrlProp" Target="../ctrlProps/ctrlProp30.xml" /><Relationship Id="rId7" Type="http://schemas.openxmlformats.org/officeDocument/2006/relationships/ctrlProp" Target="../ctrlProps/ctrlProp6.xml" /><Relationship Id="rId33" Type="http://schemas.openxmlformats.org/officeDocument/2006/relationships/ctrlProp" Target="../ctrlProps/ctrlProp32.xml" /><Relationship Id="rId23" Type="http://schemas.openxmlformats.org/officeDocument/2006/relationships/ctrlProp" Target="../ctrlProps/ctrlProp22.xml" /><Relationship Id="rId16" Type="http://schemas.openxmlformats.org/officeDocument/2006/relationships/ctrlProp" Target="../ctrlProps/ctrlProp15.xml" /><Relationship Id="rId24" Type="http://schemas.openxmlformats.org/officeDocument/2006/relationships/ctrlProp" Target="../ctrlProps/ctrlProp23.xml" /><Relationship Id="rId20" Type="http://schemas.openxmlformats.org/officeDocument/2006/relationships/ctrlProp" Target="../ctrlProps/ctrlProp19.xml" /><Relationship Id="rId38" Type="http://schemas.openxmlformats.org/officeDocument/2006/relationships/ctrlProp" Target="../ctrlProps/ctrlProp37.xml" /><Relationship Id="rId26" Type="http://schemas.openxmlformats.org/officeDocument/2006/relationships/ctrlProp" Target="../ctrlProps/ctrlProp25.xml" /><Relationship Id="rId10" Type="http://schemas.openxmlformats.org/officeDocument/2006/relationships/ctrlProp" Target="../ctrlProps/ctrlProp9.xml" /><Relationship Id="rId4" Type="http://schemas.openxmlformats.org/officeDocument/2006/relationships/ctrlProp" Target="../ctrlProps/ctrlProp3.xml" /><Relationship Id="rId41" Type="http://schemas.openxmlformats.org/officeDocument/2006/relationships/ctrlProp" Target="../ctrlProps/ctrlProp40.xml" /><Relationship Id="rId9" Type="http://schemas.openxmlformats.org/officeDocument/2006/relationships/ctrlProp" Target="../ctrlProps/ctrlProp8.xml" /><Relationship Id="rId28" Type="http://schemas.openxmlformats.org/officeDocument/2006/relationships/ctrlProp" Target="../ctrlProps/ctrlProp27.xml" /><Relationship Id="rId36" Type="http://schemas.openxmlformats.org/officeDocument/2006/relationships/ctrlProp" Target="../ctrlProps/ctrlProp35.xml" /><Relationship Id="rId21" Type="http://schemas.openxmlformats.org/officeDocument/2006/relationships/ctrlProp" Target="../ctrlProps/ctrlProp20.xml" /><Relationship Id="rId25" Type="http://schemas.openxmlformats.org/officeDocument/2006/relationships/ctrlProp" Target="../ctrlProps/ctrlProp24.xml" /><Relationship Id="rId42" Type="http://schemas.openxmlformats.org/officeDocument/2006/relationships/ctrlProp" Target="../ctrlProps/ctrlProp41.xml" /><Relationship Id="rId35" Type="http://schemas.openxmlformats.org/officeDocument/2006/relationships/ctrlProp" Target="../ctrlProps/ctrlProp34.xml" /><Relationship Id="rId29" Type="http://schemas.openxmlformats.org/officeDocument/2006/relationships/ctrlProp" Target="../ctrlProps/ctrlProp28.xml" /><Relationship Id="rId19" Type="http://schemas.openxmlformats.org/officeDocument/2006/relationships/ctrlProp" Target="../ctrlProps/ctrlProp18.xml" /><Relationship Id="rId37" Type="http://schemas.openxmlformats.org/officeDocument/2006/relationships/ctrlProp" Target="../ctrlProps/ctrlProp36.xml" /><Relationship Id="rId8" Type="http://schemas.openxmlformats.org/officeDocument/2006/relationships/ctrlProp" Target="../ctrlProps/ctrlProp7.xml" /><Relationship Id="rId11" Type="http://schemas.openxmlformats.org/officeDocument/2006/relationships/ctrlProp" Target="../ctrlProps/ctrlProp10.xml" /><Relationship Id="rId32" Type="http://schemas.openxmlformats.org/officeDocument/2006/relationships/ctrlProp" Target="../ctrlProps/ctrlProp31.xml" /><Relationship Id="rId27" Type="http://schemas.openxmlformats.org/officeDocument/2006/relationships/ctrlProp" Target="../ctrlProps/ctrlProp26.xml" /><Relationship Id="rId18" Type="http://schemas.openxmlformats.org/officeDocument/2006/relationships/ctrlProp" Target="../ctrlProps/ctrlProp17.xml" /><Relationship Id="rId13" Type="http://schemas.openxmlformats.org/officeDocument/2006/relationships/ctrlProp" Target="../ctrlProps/ctrlProp12.xml" /><Relationship Id="rId14" Type="http://schemas.openxmlformats.org/officeDocument/2006/relationships/ctrlProp" Target="../ctrlProps/ctrlProp13.xml" /><Relationship Id="rId30" Type="http://schemas.openxmlformats.org/officeDocument/2006/relationships/ctrlProp" Target="../ctrlProps/ctrlProp29.xml" /><Relationship Id="rId15" Type="http://schemas.openxmlformats.org/officeDocument/2006/relationships/ctrlProp" Target="../ctrlProps/ctrlProp14.xml" /><Relationship Id="rId22" Type="http://schemas.openxmlformats.org/officeDocument/2006/relationships/ctrlProp" Target="../ctrlProps/ctrlProp21.xml" /><Relationship Id="rId34" Type="http://schemas.openxmlformats.org/officeDocument/2006/relationships/ctrlProp" Target="../ctrlProps/ctrlProp33.xml" /><Relationship Id="rId17" Type="http://schemas.openxmlformats.org/officeDocument/2006/relationships/ctrlProp" Target="../ctrlProps/ctrlProp16.xml" /><Relationship Id="rId5" Type="http://schemas.openxmlformats.org/officeDocument/2006/relationships/ctrlProp" Target="../ctrlProps/ctrlProp4.xml" /><Relationship Id="rId40" Type="http://schemas.openxmlformats.org/officeDocument/2006/relationships/ctrlProp" Target="../ctrlProps/ctrlProp39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290" Type="http://schemas.openxmlformats.org/officeDocument/2006/relationships/ctrlProp" Target="../ctrlProps/ctrlProp329.xml" /><Relationship Id="rId100" Type="http://schemas.openxmlformats.org/officeDocument/2006/relationships/ctrlProp" Target="../ctrlProps/ctrlProp139.xml" /><Relationship Id="rId68" Type="http://schemas.openxmlformats.org/officeDocument/2006/relationships/ctrlProp" Target="../ctrlProps/ctrlProp107.xml" /><Relationship Id="rId31" Type="http://schemas.openxmlformats.org/officeDocument/2006/relationships/ctrlProp" Target="../ctrlProps/ctrlProp70.xml" /><Relationship Id="rId53" Type="http://schemas.openxmlformats.org/officeDocument/2006/relationships/ctrlProp" Target="../ctrlProps/ctrlProp92.xml" /><Relationship Id="rId204" Type="http://schemas.openxmlformats.org/officeDocument/2006/relationships/ctrlProp" Target="../ctrlProps/ctrlProp243.xml" /><Relationship Id="rId352" Type="http://schemas.openxmlformats.org/officeDocument/2006/relationships/ctrlProp" Target="../ctrlProps/ctrlProp391.xml" /><Relationship Id="rId140" Type="http://schemas.openxmlformats.org/officeDocument/2006/relationships/ctrlProp" Target="../ctrlProps/ctrlProp179.xml" /><Relationship Id="rId259" Type="http://schemas.openxmlformats.org/officeDocument/2006/relationships/ctrlProp" Target="../ctrlProps/ctrlProp298.xml" /><Relationship Id="rId52" Type="http://schemas.openxmlformats.org/officeDocument/2006/relationships/ctrlProp" Target="../ctrlProps/ctrlProp91.xml" /><Relationship Id="rId38" Type="http://schemas.openxmlformats.org/officeDocument/2006/relationships/ctrlProp" Target="../ctrlProps/ctrlProp77.xml" /><Relationship Id="rId300" Type="http://schemas.openxmlformats.org/officeDocument/2006/relationships/ctrlProp" Target="../ctrlProps/ctrlProp339.xml" /><Relationship Id="rId289" Type="http://schemas.openxmlformats.org/officeDocument/2006/relationships/ctrlProp" Target="../ctrlProps/ctrlProp328.xml" /><Relationship Id="rId14" Type="http://schemas.openxmlformats.org/officeDocument/2006/relationships/ctrlProp" Target="../ctrlProps/ctrlProp53.xml" /><Relationship Id="rId125" Type="http://schemas.openxmlformats.org/officeDocument/2006/relationships/ctrlProp" Target="../ctrlProps/ctrlProp164.xml" /><Relationship Id="rId206" Type="http://schemas.openxmlformats.org/officeDocument/2006/relationships/ctrlProp" Target="../ctrlProps/ctrlProp245.xml" /><Relationship Id="rId5" Type="http://schemas.openxmlformats.org/officeDocument/2006/relationships/ctrlProp" Target="../ctrlProps/ctrlProp44.xml" /><Relationship Id="rId72" Type="http://schemas.openxmlformats.org/officeDocument/2006/relationships/ctrlProp" Target="../ctrlProps/ctrlProp111.xml" /><Relationship Id="rId284" Type="http://schemas.openxmlformats.org/officeDocument/2006/relationships/ctrlProp" Target="../ctrlProps/ctrlProp323.xml" /><Relationship Id="rId124" Type="http://schemas.openxmlformats.org/officeDocument/2006/relationships/ctrlProp" Target="../ctrlProps/ctrlProp163.xml" /><Relationship Id="rId87" Type="http://schemas.openxmlformats.org/officeDocument/2006/relationships/ctrlProp" Target="../ctrlProps/ctrlProp126.xml" /><Relationship Id="rId202" Type="http://schemas.openxmlformats.org/officeDocument/2006/relationships/ctrlProp" Target="../ctrlProps/ctrlProp241.xml" /><Relationship Id="rId51" Type="http://schemas.openxmlformats.org/officeDocument/2006/relationships/ctrlProp" Target="../ctrlProps/ctrlProp90.xml" /><Relationship Id="rId59" Type="http://schemas.openxmlformats.org/officeDocument/2006/relationships/ctrlProp" Target="../ctrlProps/ctrlProp98.xml" /><Relationship Id="rId327" Type="http://schemas.openxmlformats.org/officeDocument/2006/relationships/ctrlProp" Target="../ctrlProps/ctrlProp366.xml" /><Relationship Id="rId37" Type="http://schemas.openxmlformats.org/officeDocument/2006/relationships/ctrlProp" Target="../ctrlProps/ctrlProp76.xml" /><Relationship Id="rId116" Type="http://schemas.openxmlformats.org/officeDocument/2006/relationships/ctrlProp" Target="../ctrlProps/ctrlProp155.xml" /><Relationship Id="rId240" Type="http://schemas.openxmlformats.org/officeDocument/2006/relationships/ctrlProp" Target="../ctrlProps/ctrlProp279.xml" /><Relationship Id="rId345" Type="http://schemas.openxmlformats.org/officeDocument/2006/relationships/ctrlProp" Target="../ctrlProps/ctrlProp384.xml" /><Relationship Id="rId258" Type="http://schemas.openxmlformats.org/officeDocument/2006/relationships/ctrlProp" Target="../ctrlProps/ctrlProp297.xml" /><Relationship Id="rId299" Type="http://schemas.openxmlformats.org/officeDocument/2006/relationships/ctrlProp" Target="../ctrlProps/ctrlProp338.xml" /><Relationship Id="rId108" Type="http://schemas.openxmlformats.org/officeDocument/2006/relationships/ctrlProp" Target="../ctrlProps/ctrlProp147.xml" /><Relationship Id="rId313" Type="http://schemas.openxmlformats.org/officeDocument/2006/relationships/ctrlProp" Target="../ctrlProps/ctrlProp352.xml" /><Relationship Id="rId49" Type="http://schemas.openxmlformats.org/officeDocument/2006/relationships/ctrlProp" Target="../ctrlProps/ctrlProp88.xml" /><Relationship Id="rId306" Type="http://schemas.openxmlformats.org/officeDocument/2006/relationships/ctrlProp" Target="../ctrlProps/ctrlProp345.xml" /><Relationship Id="rId155" Type="http://schemas.openxmlformats.org/officeDocument/2006/relationships/ctrlProp" Target="../ctrlProps/ctrlProp194.xml" /><Relationship Id="rId42" Type="http://schemas.openxmlformats.org/officeDocument/2006/relationships/ctrlProp" Target="../ctrlProps/ctrlProp81.xml" /><Relationship Id="rId21" Type="http://schemas.openxmlformats.org/officeDocument/2006/relationships/ctrlProp" Target="../ctrlProps/ctrlProp60.xml" /><Relationship Id="rId80" Type="http://schemas.openxmlformats.org/officeDocument/2006/relationships/ctrlProp" Target="../ctrlProps/ctrlProp119.xml" /><Relationship Id="rId254" Type="http://schemas.openxmlformats.org/officeDocument/2006/relationships/ctrlProp" Target="../ctrlProps/ctrlProp293.xml" /><Relationship Id="rId114" Type="http://schemas.openxmlformats.org/officeDocument/2006/relationships/ctrlProp" Target="../ctrlProps/ctrlProp153.xml" /><Relationship Id="rId127" Type="http://schemas.openxmlformats.org/officeDocument/2006/relationships/ctrlProp" Target="../ctrlProps/ctrlProp166.xml" /><Relationship Id="rId194" Type="http://schemas.openxmlformats.org/officeDocument/2006/relationships/ctrlProp" Target="../ctrlProps/ctrlProp233.xml" /><Relationship Id="rId273" Type="http://schemas.openxmlformats.org/officeDocument/2006/relationships/ctrlProp" Target="../ctrlProps/ctrlProp312.xml" /><Relationship Id="rId4" Type="http://schemas.openxmlformats.org/officeDocument/2006/relationships/ctrlProp" Target="../ctrlProps/ctrlProp43.xml" /><Relationship Id="rId150" Type="http://schemas.openxmlformats.org/officeDocument/2006/relationships/ctrlProp" Target="../ctrlProps/ctrlProp189.xml" /><Relationship Id="rId65" Type="http://schemas.openxmlformats.org/officeDocument/2006/relationships/ctrlProp" Target="../ctrlProps/ctrlProp104.xml" /><Relationship Id="rId330" Type="http://schemas.openxmlformats.org/officeDocument/2006/relationships/ctrlProp" Target="../ctrlProps/ctrlProp369.xml" /><Relationship Id="rId322" Type="http://schemas.openxmlformats.org/officeDocument/2006/relationships/ctrlProp" Target="../ctrlProps/ctrlProp361.xml" /><Relationship Id="rId205" Type="http://schemas.openxmlformats.org/officeDocument/2006/relationships/ctrlProp" Target="../ctrlProps/ctrlProp244.xml" /><Relationship Id="rId190" Type="http://schemas.openxmlformats.org/officeDocument/2006/relationships/ctrlProp" Target="../ctrlProps/ctrlProp229.xml" /><Relationship Id="rId232" Type="http://schemas.openxmlformats.org/officeDocument/2006/relationships/ctrlProp" Target="../ctrlProps/ctrlProp271.xml" /><Relationship Id="rId283" Type="http://schemas.openxmlformats.org/officeDocument/2006/relationships/ctrlProp" Target="../ctrlProps/ctrlProp322.xml" /><Relationship Id="rId86" Type="http://schemas.openxmlformats.org/officeDocument/2006/relationships/ctrlProp" Target="../ctrlProps/ctrlProp125.xml" /><Relationship Id="rId262" Type="http://schemas.openxmlformats.org/officeDocument/2006/relationships/ctrlProp" Target="../ctrlProps/ctrlProp301.xml" /><Relationship Id="rId176" Type="http://schemas.openxmlformats.org/officeDocument/2006/relationships/ctrlProp" Target="../ctrlProps/ctrlProp215.xml" /><Relationship Id="rId22" Type="http://schemas.openxmlformats.org/officeDocument/2006/relationships/ctrlProp" Target="../ctrlProps/ctrlProp61.xml" /><Relationship Id="rId336" Type="http://schemas.openxmlformats.org/officeDocument/2006/relationships/ctrlProp" Target="../ctrlProps/ctrlProp375.xml" /><Relationship Id="rId166" Type="http://schemas.openxmlformats.org/officeDocument/2006/relationships/ctrlProp" Target="../ctrlProps/ctrlProp205.xml" /><Relationship Id="rId63" Type="http://schemas.openxmlformats.org/officeDocument/2006/relationships/ctrlProp" Target="../ctrlProps/ctrlProp102.xml" /><Relationship Id="rId19" Type="http://schemas.openxmlformats.org/officeDocument/2006/relationships/ctrlProp" Target="../ctrlProps/ctrlProp58.xml" /><Relationship Id="rId8" Type="http://schemas.openxmlformats.org/officeDocument/2006/relationships/ctrlProp" Target="../ctrlProps/ctrlProp47.xml" /><Relationship Id="rId57" Type="http://schemas.openxmlformats.org/officeDocument/2006/relationships/ctrlProp" Target="../ctrlProps/ctrlProp96.xml" /><Relationship Id="rId168" Type="http://schemas.openxmlformats.org/officeDocument/2006/relationships/ctrlProp" Target="../ctrlProps/ctrlProp207.xml" /><Relationship Id="rId360" Type="http://schemas.openxmlformats.org/officeDocument/2006/relationships/ctrlProp" Target="../ctrlProps/ctrlProp399.xml" /><Relationship Id="rId110" Type="http://schemas.openxmlformats.org/officeDocument/2006/relationships/ctrlProp" Target="../ctrlProps/ctrlProp149.xml" /><Relationship Id="rId314" Type="http://schemas.openxmlformats.org/officeDocument/2006/relationships/ctrlProp" Target="../ctrlProps/ctrlProp353.xml" /><Relationship Id="rId36" Type="http://schemas.openxmlformats.org/officeDocument/2006/relationships/ctrlProp" Target="../ctrlProps/ctrlProp75.xml" /><Relationship Id="rId41" Type="http://schemas.openxmlformats.org/officeDocument/2006/relationships/ctrlProp" Target="../ctrlProps/ctrlProp80.xml" /><Relationship Id="rId165" Type="http://schemas.openxmlformats.org/officeDocument/2006/relationships/ctrlProp" Target="../ctrlProps/ctrlProp204.xml" /><Relationship Id="rId58" Type="http://schemas.openxmlformats.org/officeDocument/2006/relationships/ctrlProp" Target="../ctrlProps/ctrlProp97.xml" /><Relationship Id="rId282" Type="http://schemas.openxmlformats.org/officeDocument/2006/relationships/ctrlProp" Target="../ctrlProps/ctrlProp321.xml" /><Relationship Id="rId184" Type="http://schemas.openxmlformats.org/officeDocument/2006/relationships/ctrlProp" Target="../ctrlProps/ctrlProp223.xml" /><Relationship Id="rId84" Type="http://schemas.openxmlformats.org/officeDocument/2006/relationships/ctrlProp" Target="../ctrlProps/ctrlProp123.xml" /><Relationship Id="rId266" Type="http://schemas.openxmlformats.org/officeDocument/2006/relationships/ctrlProp" Target="../ctrlProps/ctrlProp305.xml" /><Relationship Id="rId195" Type="http://schemas.openxmlformats.org/officeDocument/2006/relationships/ctrlProp" Target="../ctrlProps/ctrlProp234.xml" /><Relationship Id="rId113" Type="http://schemas.openxmlformats.org/officeDocument/2006/relationships/ctrlProp" Target="../ctrlProps/ctrlProp152.xml" /><Relationship Id="rId224" Type="http://schemas.openxmlformats.org/officeDocument/2006/relationships/ctrlProp" Target="../ctrlProps/ctrlProp263.xml" /><Relationship Id="rId95" Type="http://schemas.openxmlformats.org/officeDocument/2006/relationships/ctrlProp" Target="../ctrlProps/ctrlProp134.xml" /><Relationship Id="rId94" Type="http://schemas.openxmlformats.org/officeDocument/2006/relationships/ctrlProp" Target="../ctrlProps/ctrlProp133.xml" /><Relationship Id="rId249" Type="http://schemas.openxmlformats.org/officeDocument/2006/relationships/ctrlProp" Target="../ctrlProps/ctrlProp288.xml" /><Relationship Id="rId342" Type="http://schemas.openxmlformats.org/officeDocument/2006/relationships/ctrlProp" Target="../ctrlProps/ctrlProp381.xml" /><Relationship Id="rId75" Type="http://schemas.openxmlformats.org/officeDocument/2006/relationships/ctrlProp" Target="../ctrlProps/ctrlProp114.xml" /><Relationship Id="rId288" Type="http://schemas.openxmlformats.org/officeDocument/2006/relationships/ctrlProp" Target="../ctrlProps/ctrlProp327.xml" /><Relationship Id="rId145" Type="http://schemas.openxmlformats.org/officeDocument/2006/relationships/ctrlProp" Target="../ctrlProps/ctrlProp184.xml" /><Relationship Id="rId17" Type="http://schemas.openxmlformats.org/officeDocument/2006/relationships/ctrlProp" Target="../ctrlProps/ctrlProp56.xml" /><Relationship Id="rId209" Type="http://schemas.openxmlformats.org/officeDocument/2006/relationships/ctrlProp" Target="../ctrlProps/ctrlProp248.xml" /><Relationship Id="rId343" Type="http://schemas.openxmlformats.org/officeDocument/2006/relationships/ctrlProp" Target="../ctrlProps/ctrlProp382.xml" /><Relationship Id="rId148" Type="http://schemas.openxmlformats.org/officeDocument/2006/relationships/ctrlProp" Target="../ctrlProps/ctrlProp187.xml" /><Relationship Id="rId247" Type="http://schemas.openxmlformats.org/officeDocument/2006/relationships/ctrlProp" Target="../ctrlProps/ctrlProp286.xml" /><Relationship Id="rId234" Type="http://schemas.openxmlformats.org/officeDocument/2006/relationships/ctrlProp" Target="../ctrlProps/ctrlProp273.xml" /><Relationship Id="rId129" Type="http://schemas.openxmlformats.org/officeDocument/2006/relationships/ctrlProp" Target="../ctrlProps/ctrlProp168.xml" /><Relationship Id="rId73" Type="http://schemas.openxmlformats.org/officeDocument/2006/relationships/ctrlProp" Target="../ctrlProps/ctrlProp112.xml" /><Relationship Id="rId328" Type="http://schemas.openxmlformats.org/officeDocument/2006/relationships/ctrlProp" Target="../ctrlProps/ctrlProp367.xml" /><Relationship Id="rId304" Type="http://schemas.openxmlformats.org/officeDocument/2006/relationships/ctrlProp" Target="../ctrlProps/ctrlProp343.xml" /><Relationship Id="rId119" Type="http://schemas.openxmlformats.org/officeDocument/2006/relationships/ctrlProp" Target="../ctrlProps/ctrlProp158.xml" /><Relationship Id="rId143" Type="http://schemas.openxmlformats.org/officeDocument/2006/relationships/ctrlProp" Target="../ctrlProps/ctrlProp182.xml" /><Relationship Id="rId122" Type="http://schemas.openxmlformats.org/officeDocument/2006/relationships/ctrlProp" Target="../ctrlProps/ctrlProp161.xml" /><Relationship Id="rId261" Type="http://schemas.openxmlformats.org/officeDocument/2006/relationships/ctrlProp" Target="../ctrlProps/ctrlProp300.xml" /><Relationship Id="rId102" Type="http://schemas.openxmlformats.org/officeDocument/2006/relationships/ctrlProp" Target="../ctrlProps/ctrlProp141.xml" /><Relationship Id="rId67" Type="http://schemas.openxmlformats.org/officeDocument/2006/relationships/ctrlProp" Target="../ctrlProps/ctrlProp106.xml" /><Relationship Id="rId355" Type="http://schemas.openxmlformats.org/officeDocument/2006/relationships/ctrlProp" Target="../ctrlProps/ctrlProp394.xml" /><Relationship Id="rId199" Type="http://schemas.openxmlformats.org/officeDocument/2006/relationships/ctrlProp" Target="../ctrlProps/ctrlProp238.xml" /><Relationship Id="rId117" Type="http://schemas.openxmlformats.org/officeDocument/2006/relationships/ctrlProp" Target="../ctrlProps/ctrlProp156.xml" /><Relationship Id="rId274" Type="http://schemas.openxmlformats.org/officeDocument/2006/relationships/ctrlProp" Target="../ctrlProps/ctrlProp313.xml" /><Relationship Id="rId62" Type="http://schemas.openxmlformats.org/officeDocument/2006/relationships/ctrlProp" Target="../ctrlProps/ctrlProp101.xml" /><Relationship Id="rId335" Type="http://schemas.openxmlformats.org/officeDocument/2006/relationships/ctrlProp" Target="../ctrlProps/ctrlProp374.xml" /><Relationship Id="rId221" Type="http://schemas.openxmlformats.org/officeDocument/2006/relationships/ctrlProp" Target="../ctrlProps/ctrlProp260.xml" /><Relationship Id="rId263" Type="http://schemas.openxmlformats.org/officeDocument/2006/relationships/ctrlProp" Target="../ctrlProps/ctrlProp302.xml" /><Relationship Id="rId188" Type="http://schemas.openxmlformats.org/officeDocument/2006/relationships/ctrlProp" Target="../ctrlProps/ctrlProp227.xml" /><Relationship Id="rId29" Type="http://schemas.openxmlformats.org/officeDocument/2006/relationships/ctrlProp" Target="../ctrlProps/ctrlProp68.xml" /><Relationship Id="rId149" Type="http://schemas.openxmlformats.org/officeDocument/2006/relationships/ctrlProp" Target="../ctrlProps/ctrlProp188.xml" /><Relationship Id="rId39" Type="http://schemas.openxmlformats.org/officeDocument/2006/relationships/ctrlProp" Target="../ctrlProps/ctrlProp78.xml" /><Relationship Id="rId223" Type="http://schemas.openxmlformats.org/officeDocument/2006/relationships/ctrlProp" Target="../ctrlProps/ctrlProp262.xml" /><Relationship Id="rId179" Type="http://schemas.openxmlformats.org/officeDocument/2006/relationships/ctrlProp" Target="../ctrlProps/ctrlProp218.xml" /><Relationship Id="rId180" Type="http://schemas.openxmlformats.org/officeDocument/2006/relationships/ctrlProp" Target="../ctrlProps/ctrlProp219.xml" /><Relationship Id="rId269" Type="http://schemas.openxmlformats.org/officeDocument/2006/relationships/ctrlProp" Target="../ctrlProps/ctrlProp308.xml" /><Relationship Id="rId220" Type="http://schemas.openxmlformats.org/officeDocument/2006/relationships/ctrlProp" Target="../ctrlProps/ctrlProp259.xml" /><Relationship Id="rId294" Type="http://schemas.openxmlformats.org/officeDocument/2006/relationships/ctrlProp" Target="../ctrlProps/ctrlProp333.xml" /><Relationship Id="rId128" Type="http://schemas.openxmlformats.org/officeDocument/2006/relationships/ctrlProp" Target="../ctrlProps/ctrlProp167.xml" /><Relationship Id="rId24" Type="http://schemas.openxmlformats.org/officeDocument/2006/relationships/ctrlProp" Target="../ctrlProps/ctrlProp63.xml" /><Relationship Id="rId193" Type="http://schemas.openxmlformats.org/officeDocument/2006/relationships/ctrlProp" Target="../ctrlProps/ctrlProp232.xml" /><Relationship Id="rId255" Type="http://schemas.openxmlformats.org/officeDocument/2006/relationships/ctrlProp" Target="../ctrlProps/ctrlProp294.xml" /><Relationship Id="rId305" Type="http://schemas.openxmlformats.org/officeDocument/2006/relationships/ctrlProp" Target="../ctrlProps/ctrlProp344.xml" /><Relationship Id="rId85" Type="http://schemas.openxmlformats.org/officeDocument/2006/relationships/ctrlProp" Target="../ctrlProps/ctrlProp124.xml" /><Relationship Id="rId203" Type="http://schemas.openxmlformats.org/officeDocument/2006/relationships/ctrlProp" Target="../ctrlProps/ctrlProp242.xml" /><Relationship Id="rId138" Type="http://schemas.openxmlformats.org/officeDocument/2006/relationships/ctrlProp" Target="../ctrlProps/ctrlProp177.xml" /><Relationship Id="rId236" Type="http://schemas.openxmlformats.org/officeDocument/2006/relationships/ctrlProp" Target="../ctrlProps/ctrlProp275.xml" /><Relationship Id="rId323" Type="http://schemas.openxmlformats.org/officeDocument/2006/relationships/ctrlProp" Target="../ctrlProps/ctrlProp362.xml" /><Relationship Id="rId285" Type="http://schemas.openxmlformats.org/officeDocument/2006/relationships/ctrlProp" Target="../ctrlProps/ctrlProp324.xml" /><Relationship Id="rId28" Type="http://schemas.openxmlformats.org/officeDocument/2006/relationships/ctrlProp" Target="../ctrlProps/ctrlProp67.xml" /><Relationship Id="rId25" Type="http://schemas.openxmlformats.org/officeDocument/2006/relationships/ctrlProp" Target="../ctrlProps/ctrlProp64.xml" /><Relationship Id="rId12" Type="http://schemas.openxmlformats.org/officeDocument/2006/relationships/ctrlProp" Target="../ctrlProps/ctrlProp51.xml" /><Relationship Id="rId252" Type="http://schemas.openxmlformats.org/officeDocument/2006/relationships/ctrlProp" Target="../ctrlProps/ctrlProp291.xml" /><Relationship Id="rId159" Type="http://schemas.openxmlformats.org/officeDocument/2006/relationships/ctrlProp" Target="../ctrlProps/ctrlProp198.xml" /><Relationship Id="rId158" Type="http://schemas.openxmlformats.org/officeDocument/2006/relationships/ctrlProp" Target="../ctrlProps/ctrlProp197.xml" /><Relationship Id="rId293" Type="http://schemas.openxmlformats.org/officeDocument/2006/relationships/ctrlProp" Target="../ctrlProps/ctrlProp332.xml" /><Relationship Id="rId321" Type="http://schemas.openxmlformats.org/officeDocument/2006/relationships/ctrlProp" Target="../ctrlProps/ctrlProp360.xml" /><Relationship Id="rId178" Type="http://schemas.openxmlformats.org/officeDocument/2006/relationships/ctrlProp" Target="../ctrlProps/ctrlProp217.xml" /><Relationship Id="rId222" Type="http://schemas.openxmlformats.org/officeDocument/2006/relationships/ctrlProp" Target="../ctrlProps/ctrlProp261.xml" /><Relationship Id="rId81" Type="http://schemas.openxmlformats.org/officeDocument/2006/relationships/ctrlProp" Target="../ctrlProps/ctrlProp120.xml" /><Relationship Id="rId71" Type="http://schemas.openxmlformats.org/officeDocument/2006/relationships/ctrlProp" Target="../ctrlProps/ctrlProp110.xml" /><Relationship Id="rId211" Type="http://schemas.openxmlformats.org/officeDocument/2006/relationships/ctrlProp" Target="../ctrlProps/ctrlProp250.xml" /><Relationship Id="rId214" Type="http://schemas.openxmlformats.org/officeDocument/2006/relationships/ctrlProp" Target="../ctrlProps/ctrlProp253.xml" /><Relationship Id="rId15" Type="http://schemas.openxmlformats.org/officeDocument/2006/relationships/ctrlProp" Target="../ctrlProps/ctrlProp54.xml" /><Relationship Id="rId207" Type="http://schemas.openxmlformats.org/officeDocument/2006/relationships/ctrlProp" Target="../ctrlProps/ctrlProp246.xml" /><Relationship Id="rId177" Type="http://schemas.openxmlformats.org/officeDocument/2006/relationships/ctrlProp" Target="../ctrlProps/ctrlProp216.xml" /><Relationship Id="rId210" Type="http://schemas.openxmlformats.org/officeDocument/2006/relationships/ctrlProp" Target="../ctrlProps/ctrlProp249.xml" /><Relationship Id="rId61" Type="http://schemas.openxmlformats.org/officeDocument/2006/relationships/ctrlProp" Target="../ctrlProps/ctrlProp100.xml" /><Relationship Id="rId230" Type="http://schemas.openxmlformats.org/officeDocument/2006/relationships/ctrlProp" Target="../ctrlProps/ctrlProp269.xml" /><Relationship Id="rId189" Type="http://schemas.openxmlformats.org/officeDocument/2006/relationships/ctrlProp" Target="../ctrlProps/ctrlProp228.xml" /><Relationship Id="rId354" Type="http://schemas.openxmlformats.org/officeDocument/2006/relationships/ctrlProp" Target="../ctrlProps/ctrlProp393.xml" /><Relationship Id="rId298" Type="http://schemas.openxmlformats.org/officeDocument/2006/relationships/ctrlProp" Target="../ctrlProps/ctrlProp337.xml" /><Relationship Id="rId33" Type="http://schemas.openxmlformats.org/officeDocument/2006/relationships/ctrlProp" Target="../ctrlProps/ctrlProp72.xml" /><Relationship Id="rId338" Type="http://schemas.openxmlformats.org/officeDocument/2006/relationships/ctrlProp" Target="../ctrlProps/ctrlProp377.xml" /><Relationship Id="rId104" Type="http://schemas.openxmlformats.org/officeDocument/2006/relationships/ctrlProp" Target="../ctrlProps/ctrlProp143.xml" /><Relationship Id="rId198" Type="http://schemas.openxmlformats.org/officeDocument/2006/relationships/ctrlProp" Target="../ctrlProps/ctrlProp237.xml" /><Relationship Id="rId201" Type="http://schemas.openxmlformats.org/officeDocument/2006/relationships/ctrlProp" Target="../ctrlProps/ctrlProp240.xml" /><Relationship Id="rId164" Type="http://schemas.openxmlformats.org/officeDocument/2006/relationships/ctrlProp" Target="../ctrlProps/ctrlProp203.xml" /><Relationship Id="rId171" Type="http://schemas.openxmlformats.org/officeDocument/2006/relationships/ctrlProp" Target="../ctrlProps/ctrlProp210.xml" /><Relationship Id="rId228" Type="http://schemas.openxmlformats.org/officeDocument/2006/relationships/ctrlProp" Target="../ctrlProps/ctrlProp267.xml" /><Relationship Id="rId246" Type="http://schemas.openxmlformats.org/officeDocument/2006/relationships/ctrlProp" Target="../ctrlProps/ctrlProp285.xml" /><Relationship Id="rId170" Type="http://schemas.openxmlformats.org/officeDocument/2006/relationships/ctrlProp" Target="../ctrlProps/ctrlProp209.xml" /><Relationship Id="rId340" Type="http://schemas.openxmlformats.org/officeDocument/2006/relationships/ctrlProp" Target="../ctrlProps/ctrlProp379.xml" /><Relationship Id="rId213" Type="http://schemas.openxmlformats.org/officeDocument/2006/relationships/ctrlProp" Target="../ctrlProps/ctrlProp252.xml" /><Relationship Id="rId361" Type="http://schemas.openxmlformats.org/officeDocument/2006/relationships/ctrlProp" Target="../ctrlProps/ctrlProp400.xml" /><Relationship Id="rId106" Type="http://schemas.openxmlformats.org/officeDocument/2006/relationships/ctrlProp" Target="../ctrlProps/ctrlProp145.xml" /><Relationship Id="rId98" Type="http://schemas.openxmlformats.org/officeDocument/2006/relationships/ctrlProp" Target="../ctrlProps/ctrlProp137.xml" /><Relationship Id="rId132" Type="http://schemas.openxmlformats.org/officeDocument/2006/relationships/ctrlProp" Target="../ctrlProps/ctrlProp171.xml" /><Relationship Id="rId296" Type="http://schemas.openxmlformats.org/officeDocument/2006/relationships/ctrlProp" Target="../ctrlProps/ctrlProp335.xml" /><Relationship Id="rId139" Type="http://schemas.openxmlformats.org/officeDocument/2006/relationships/ctrlProp" Target="../ctrlProps/ctrlProp178.xml" /><Relationship Id="rId325" Type="http://schemas.openxmlformats.org/officeDocument/2006/relationships/ctrlProp" Target="../ctrlProps/ctrlProp364.xml" /><Relationship Id="rId264" Type="http://schemas.openxmlformats.org/officeDocument/2006/relationships/ctrlProp" Target="../ctrlProps/ctrlProp303.xml" /><Relationship Id="rId157" Type="http://schemas.openxmlformats.org/officeDocument/2006/relationships/ctrlProp" Target="../ctrlProps/ctrlProp196.xml" /><Relationship Id="rId50" Type="http://schemas.openxmlformats.org/officeDocument/2006/relationships/ctrlProp" Target="../ctrlProps/ctrlProp89.xml" /><Relationship Id="rId315" Type="http://schemas.openxmlformats.org/officeDocument/2006/relationships/ctrlProp" Target="../ctrlProps/ctrlProp354.xml" /><Relationship Id="rId286" Type="http://schemas.openxmlformats.org/officeDocument/2006/relationships/ctrlProp" Target="../ctrlProps/ctrlProp325.xml" /><Relationship Id="rId6" Type="http://schemas.openxmlformats.org/officeDocument/2006/relationships/ctrlProp" Target="../ctrlProps/ctrlProp45.xml" /><Relationship Id="rId257" Type="http://schemas.openxmlformats.org/officeDocument/2006/relationships/ctrlProp" Target="../ctrlProps/ctrlProp296.xml" /><Relationship Id="rId182" Type="http://schemas.openxmlformats.org/officeDocument/2006/relationships/ctrlProp" Target="../ctrlProps/ctrlProp221.xml" /><Relationship Id="rId169" Type="http://schemas.openxmlformats.org/officeDocument/2006/relationships/ctrlProp" Target="../ctrlProps/ctrlProp208.xml" /><Relationship Id="rId185" Type="http://schemas.openxmlformats.org/officeDocument/2006/relationships/ctrlProp" Target="../ctrlProps/ctrlProp224.xml" /><Relationship Id="rId90" Type="http://schemas.openxmlformats.org/officeDocument/2006/relationships/ctrlProp" Target="../ctrlProps/ctrlProp129.xml" /><Relationship Id="rId34" Type="http://schemas.openxmlformats.org/officeDocument/2006/relationships/ctrlProp" Target="../ctrlProps/ctrlProp73.xml" /><Relationship Id="rId82" Type="http://schemas.openxmlformats.org/officeDocument/2006/relationships/ctrlProp" Target="../ctrlProps/ctrlProp121.xml" /><Relationship Id="rId154" Type="http://schemas.openxmlformats.org/officeDocument/2006/relationships/ctrlProp" Target="../ctrlProps/ctrlProp193.xml" /><Relationship Id="rId47" Type="http://schemas.openxmlformats.org/officeDocument/2006/relationships/ctrlProp" Target="../ctrlProps/ctrlProp86.xml" /><Relationship Id="rId186" Type="http://schemas.openxmlformats.org/officeDocument/2006/relationships/ctrlProp" Target="../ctrlProps/ctrlProp225.xml" /><Relationship Id="rId215" Type="http://schemas.openxmlformats.org/officeDocument/2006/relationships/ctrlProp" Target="../ctrlProps/ctrlProp254.xml" /><Relationship Id="rId163" Type="http://schemas.openxmlformats.org/officeDocument/2006/relationships/ctrlProp" Target="../ctrlProps/ctrlProp202.xml" /><Relationship Id="rId183" Type="http://schemas.openxmlformats.org/officeDocument/2006/relationships/ctrlProp" Target="../ctrlProps/ctrlProp222.xml" /><Relationship Id="rId121" Type="http://schemas.openxmlformats.org/officeDocument/2006/relationships/ctrlProp" Target="../ctrlProps/ctrlProp160.xml" /><Relationship Id="rId233" Type="http://schemas.openxmlformats.org/officeDocument/2006/relationships/ctrlProp" Target="../ctrlProps/ctrlProp272.xml" /><Relationship Id="rId181" Type="http://schemas.openxmlformats.org/officeDocument/2006/relationships/ctrlProp" Target="../ctrlProps/ctrlProp220.xml" /><Relationship Id="rId250" Type="http://schemas.openxmlformats.org/officeDocument/2006/relationships/ctrlProp" Target="../ctrlProps/ctrlProp289.xml" /><Relationship Id="rId357" Type="http://schemas.openxmlformats.org/officeDocument/2006/relationships/ctrlProp" Target="../ctrlProps/ctrlProp396.xml" /><Relationship Id="rId133" Type="http://schemas.openxmlformats.org/officeDocument/2006/relationships/ctrlProp" Target="../ctrlProps/ctrlProp172.xml" /><Relationship Id="rId43" Type="http://schemas.openxmlformats.org/officeDocument/2006/relationships/ctrlProp" Target="../ctrlProps/ctrlProp82.xml" /><Relationship Id="rId243" Type="http://schemas.openxmlformats.org/officeDocument/2006/relationships/ctrlProp" Target="../ctrlProps/ctrlProp282.xml" /><Relationship Id="rId362" Type="http://schemas.openxmlformats.org/officeDocument/2006/relationships/ctrlProp" Target="../ctrlProps/ctrlProp401.xml" /><Relationship Id="rId349" Type="http://schemas.openxmlformats.org/officeDocument/2006/relationships/ctrlProp" Target="../ctrlProps/ctrlProp388.xml" /><Relationship Id="rId135" Type="http://schemas.openxmlformats.org/officeDocument/2006/relationships/ctrlProp" Target="../ctrlProps/ctrlProp174.xml" /><Relationship Id="rId238" Type="http://schemas.openxmlformats.org/officeDocument/2006/relationships/ctrlProp" Target="../ctrlProps/ctrlProp277.xml" /><Relationship Id="rId339" Type="http://schemas.openxmlformats.org/officeDocument/2006/relationships/ctrlProp" Target="../ctrlProps/ctrlProp378.xml" /><Relationship Id="rId101" Type="http://schemas.openxmlformats.org/officeDocument/2006/relationships/ctrlProp" Target="../ctrlProps/ctrlProp140.xml" /><Relationship Id="rId44" Type="http://schemas.openxmlformats.org/officeDocument/2006/relationships/ctrlProp" Target="../ctrlProps/ctrlProp83.xml" /><Relationship Id="rId66" Type="http://schemas.openxmlformats.org/officeDocument/2006/relationships/ctrlProp" Target="../ctrlProps/ctrlProp105.xml" /><Relationship Id="rId70" Type="http://schemas.openxmlformats.org/officeDocument/2006/relationships/ctrlProp" Target="../ctrlProps/ctrlProp109.xml" /><Relationship Id="rId55" Type="http://schemas.openxmlformats.org/officeDocument/2006/relationships/ctrlProp" Target="../ctrlProps/ctrlProp94.xml" /><Relationship Id="rId344" Type="http://schemas.openxmlformats.org/officeDocument/2006/relationships/ctrlProp" Target="../ctrlProps/ctrlProp383.xml" /><Relationship Id="rId281" Type="http://schemas.openxmlformats.org/officeDocument/2006/relationships/ctrlProp" Target="../ctrlProps/ctrlProp320.xml" /><Relationship Id="rId329" Type="http://schemas.openxmlformats.org/officeDocument/2006/relationships/ctrlProp" Target="../ctrlProps/ctrlProp368.xml" /><Relationship Id="rId20" Type="http://schemas.openxmlformats.org/officeDocument/2006/relationships/ctrlProp" Target="../ctrlProps/ctrlProp59.xml" /><Relationship Id="rId229" Type="http://schemas.openxmlformats.org/officeDocument/2006/relationships/ctrlProp" Target="../ctrlProps/ctrlProp268.xml" /><Relationship Id="rId277" Type="http://schemas.openxmlformats.org/officeDocument/2006/relationships/ctrlProp" Target="../ctrlProps/ctrlProp316.xml" /><Relationship Id="rId217" Type="http://schemas.openxmlformats.org/officeDocument/2006/relationships/ctrlProp" Target="../ctrlProps/ctrlProp256.xml" /><Relationship Id="rId241" Type="http://schemas.openxmlformats.org/officeDocument/2006/relationships/ctrlProp" Target="../ctrlProps/ctrlProp280.xml" /><Relationship Id="rId208" Type="http://schemas.openxmlformats.org/officeDocument/2006/relationships/ctrlProp" Target="../ctrlProps/ctrlProp247.xml" /><Relationship Id="rId48" Type="http://schemas.openxmlformats.org/officeDocument/2006/relationships/ctrlProp" Target="../ctrlProps/ctrlProp87.xml" /><Relationship Id="rId172" Type="http://schemas.openxmlformats.org/officeDocument/2006/relationships/ctrlProp" Target="../ctrlProps/ctrlProp211.xml" /><Relationship Id="rId141" Type="http://schemas.openxmlformats.org/officeDocument/2006/relationships/ctrlProp" Target="../ctrlProps/ctrlProp180.xml" /><Relationship Id="rId320" Type="http://schemas.openxmlformats.org/officeDocument/2006/relationships/ctrlProp" Target="../ctrlProps/ctrlProp359.xml" /><Relationship Id="rId174" Type="http://schemas.openxmlformats.org/officeDocument/2006/relationships/ctrlProp" Target="../ctrlProps/ctrlProp213.xml" /><Relationship Id="rId353" Type="http://schemas.openxmlformats.org/officeDocument/2006/relationships/ctrlProp" Target="../ctrlProps/ctrlProp392.xml" /><Relationship Id="rId218" Type="http://schemas.openxmlformats.org/officeDocument/2006/relationships/ctrlProp" Target="../ctrlProps/ctrlProp257.xml" /><Relationship Id="rId326" Type="http://schemas.openxmlformats.org/officeDocument/2006/relationships/ctrlProp" Target="../ctrlProps/ctrlProp365.xml" /><Relationship Id="rId324" Type="http://schemas.openxmlformats.org/officeDocument/2006/relationships/ctrlProp" Target="../ctrlProps/ctrlProp363.xml" /><Relationship Id="rId79" Type="http://schemas.openxmlformats.org/officeDocument/2006/relationships/ctrlProp" Target="../ctrlProps/ctrlProp118.xml" /><Relationship Id="rId311" Type="http://schemas.openxmlformats.org/officeDocument/2006/relationships/ctrlProp" Target="../ctrlProps/ctrlProp350.xml" /><Relationship Id="rId245" Type="http://schemas.openxmlformats.org/officeDocument/2006/relationships/ctrlProp" Target="../ctrlProps/ctrlProp284.xml" /><Relationship Id="rId107" Type="http://schemas.openxmlformats.org/officeDocument/2006/relationships/ctrlProp" Target="../ctrlProps/ctrlProp146.xml" /><Relationship Id="rId30" Type="http://schemas.openxmlformats.org/officeDocument/2006/relationships/ctrlProp" Target="../ctrlProps/ctrlProp69.xml" /><Relationship Id="rId26" Type="http://schemas.openxmlformats.org/officeDocument/2006/relationships/ctrlProp" Target="../ctrlProps/ctrlProp65.xml" /><Relationship Id="rId91" Type="http://schemas.openxmlformats.org/officeDocument/2006/relationships/ctrlProp" Target="../ctrlProps/ctrlProp130.xml" /><Relationship Id="rId93" Type="http://schemas.openxmlformats.org/officeDocument/2006/relationships/ctrlProp" Target="../ctrlProps/ctrlProp132.xml" /><Relationship Id="rId136" Type="http://schemas.openxmlformats.org/officeDocument/2006/relationships/ctrlProp" Target="../ctrlProps/ctrlProp175.xml" /><Relationship Id="rId301" Type="http://schemas.openxmlformats.org/officeDocument/2006/relationships/ctrlProp" Target="../ctrlProps/ctrlProp340.xml" /><Relationship Id="rId309" Type="http://schemas.openxmlformats.org/officeDocument/2006/relationships/ctrlProp" Target="../ctrlProps/ctrlProp348.xml" /><Relationship Id="rId130" Type="http://schemas.openxmlformats.org/officeDocument/2006/relationships/ctrlProp" Target="../ctrlProps/ctrlProp169.xml" /><Relationship Id="rId112" Type="http://schemas.openxmlformats.org/officeDocument/2006/relationships/ctrlProp" Target="../ctrlProps/ctrlProp151.xml" /><Relationship Id="rId275" Type="http://schemas.openxmlformats.org/officeDocument/2006/relationships/ctrlProp" Target="../ctrlProps/ctrlProp314.xml" /><Relationship Id="rId297" Type="http://schemas.openxmlformats.org/officeDocument/2006/relationships/ctrlProp" Target="../ctrlProps/ctrlProp336.xml" /><Relationship Id="rId276" Type="http://schemas.openxmlformats.org/officeDocument/2006/relationships/ctrlProp" Target="../ctrlProps/ctrlProp315.xml" /><Relationship Id="rId235" Type="http://schemas.openxmlformats.org/officeDocument/2006/relationships/ctrlProp" Target="../ctrlProps/ctrlProp274.xml" /><Relationship Id="rId319" Type="http://schemas.openxmlformats.org/officeDocument/2006/relationships/ctrlProp" Target="../ctrlProps/ctrlProp358.xml" /><Relationship Id="rId253" Type="http://schemas.openxmlformats.org/officeDocument/2006/relationships/ctrlProp" Target="../ctrlProps/ctrlProp292.xml" /><Relationship Id="rId341" Type="http://schemas.openxmlformats.org/officeDocument/2006/relationships/ctrlProp" Target="../ctrlProps/ctrlProp380.xml" /><Relationship Id="rId278" Type="http://schemas.openxmlformats.org/officeDocument/2006/relationships/ctrlProp" Target="../ctrlProps/ctrlProp317.xml" /><Relationship Id="rId187" Type="http://schemas.openxmlformats.org/officeDocument/2006/relationships/ctrlProp" Target="../ctrlProps/ctrlProp226.xml" /><Relationship Id="rId153" Type="http://schemas.openxmlformats.org/officeDocument/2006/relationships/ctrlProp" Target="../ctrlProps/ctrlProp192.xml" /><Relationship Id="rId137" Type="http://schemas.openxmlformats.org/officeDocument/2006/relationships/ctrlProp" Target="../ctrlProps/ctrlProp176.xml" /><Relationship Id="rId78" Type="http://schemas.openxmlformats.org/officeDocument/2006/relationships/ctrlProp" Target="../ctrlProps/ctrlProp117.xml" /><Relationship Id="rId9" Type="http://schemas.openxmlformats.org/officeDocument/2006/relationships/ctrlProp" Target="../ctrlProps/ctrlProp48.xml" /><Relationship Id="rId346" Type="http://schemas.openxmlformats.org/officeDocument/2006/relationships/ctrlProp" Target="../ctrlProps/ctrlProp385.xml" /><Relationship Id="rId10" Type="http://schemas.openxmlformats.org/officeDocument/2006/relationships/ctrlProp" Target="../ctrlProps/ctrlProp49.xml" /><Relationship Id="rId239" Type="http://schemas.openxmlformats.org/officeDocument/2006/relationships/ctrlProp" Target="../ctrlProps/ctrlProp278.xml" /><Relationship Id="rId196" Type="http://schemas.openxmlformats.org/officeDocument/2006/relationships/ctrlProp" Target="../ctrlProps/ctrlProp235.xml" /><Relationship Id="rId54" Type="http://schemas.openxmlformats.org/officeDocument/2006/relationships/ctrlProp" Target="../ctrlProps/ctrlProp93.xml" /><Relationship Id="rId146" Type="http://schemas.openxmlformats.org/officeDocument/2006/relationships/ctrlProp" Target="../ctrlProps/ctrlProp185.xml" /><Relationship Id="rId7" Type="http://schemas.openxmlformats.org/officeDocument/2006/relationships/ctrlProp" Target="../ctrlProps/ctrlProp46.xml" /><Relationship Id="rId307" Type="http://schemas.openxmlformats.org/officeDocument/2006/relationships/ctrlProp" Target="../ctrlProps/ctrlProp346.xml" /><Relationship Id="rId225" Type="http://schemas.openxmlformats.org/officeDocument/2006/relationships/ctrlProp" Target="../ctrlProps/ctrlProp264.xml" /><Relationship Id="rId332" Type="http://schemas.openxmlformats.org/officeDocument/2006/relationships/ctrlProp" Target="../ctrlProps/ctrlProp371.xml" /><Relationship Id="rId302" Type="http://schemas.openxmlformats.org/officeDocument/2006/relationships/ctrlProp" Target="../ctrlProps/ctrlProp341.xml" /><Relationship Id="rId350" Type="http://schemas.openxmlformats.org/officeDocument/2006/relationships/ctrlProp" Target="../ctrlProps/ctrlProp389.xml" /><Relationship Id="rId260" Type="http://schemas.openxmlformats.org/officeDocument/2006/relationships/ctrlProp" Target="../ctrlProps/ctrlProp299.xml" /><Relationship Id="rId18" Type="http://schemas.openxmlformats.org/officeDocument/2006/relationships/ctrlProp" Target="../ctrlProps/ctrlProp57.xml" /><Relationship Id="rId334" Type="http://schemas.openxmlformats.org/officeDocument/2006/relationships/ctrlProp" Target="../ctrlProps/ctrlProp373.xml" /><Relationship Id="rId147" Type="http://schemas.openxmlformats.org/officeDocument/2006/relationships/ctrlProp" Target="../ctrlProps/ctrlProp186.xml" /><Relationship Id="rId27" Type="http://schemas.openxmlformats.org/officeDocument/2006/relationships/ctrlProp" Target="../ctrlProps/ctrlProp66.xml" /><Relationship Id="rId151" Type="http://schemas.openxmlformats.org/officeDocument/2006/relationships/ctrlProp" Target="../ctrlProps/ctrlProp190.xml" /><Relationship Id="rId337" Type="http://schemas.openxmlformats.org/officeDocument/2006/relationships/ctrlProp" Target="../ctrlProps/ctrlProp376.xml" /><Relationship Id="rId123" Type="http://schemas.openxmlformats.org/officeDocument/2006/relationships/ctrlProp" Target="../ctrlProps/ctrlProp162.xml" /><Relationship Id="rId227" Type="http://schemas.openxmlformats.org/officeDocument/2006/relationships/ctrlProp" Target="../ctrlProps/ctrlProp266.xml" /><Relationship Id="rId248" Type="http://schemas.openxmlformats.org/officeDocument/2006/relationships/ctrlProp" Target="../ctrlProps/ctrlProp287.xml" /><Relationship Id="rId175" Type="http://schemas.openxmlformats.org/officeDocument/2006/relationships/ctrlProp" Target="../ctrlProps/ctrlProp214.xml" /><Relationship Id="rId103" Type="http://schemas.openxmlformats.org/officeDocument/2006/relationships/ctrlProp" Target="../ctrlProps/ctrlProp142.xml" /><Relationship Id="rId268" Type="http://schemas.openxmlformats.org/officeDocument/2006/relationships/ctrlProp" Target="../ctrlProps/ctrlProp307.xml" /><Relationship Id="rId11" Type="http://schemas.openxmlformats.org/officeDocument/2006/relationships/ctrlProp" Target="../ctrlProps/ctrlProp50.xml" /><Relationship Id="rId318" Type="http://schemas.openxmlformats.org/officeDocument/2006/relationships/ctrlProp" Target="../ctrlProps/ctrlProp357.xml" /><Relationship Id="rId287" Type="http://schemas.openxmlformats.org/officeDocument/2006/relationships/ctrlProp" Target="../ctrlProps/ctrlProp326.xml" /><Relationship Id="rId64" Type="http://schemas.openxmlformats.org/officeDocument/2006/relationships/ctrlProp" Target="../ctrlProps/ctrlProp103.xml" /><Relationship Id="rId242" Type="http://schemas.openxmlformats.org/officeDocument/2006/relationships/ctrlProp" Target="../ctrlProps/ctrlProp281.xml" /><Relationship Id="rId126" Type="http://schemas.openxmlformats.org/officeDocument/2006/relationships/ctrlProp" Target="../ctrlProps/ctrlProp165.xml" /><Relationship Id="rId118" Type="http://schemas.openxmlformats.org/officeDocument/2006/relationships/ctrlProp" Target="../ctrlProps/ctrlProp157.xml" /><Relationship Id="rId13" Type="http://schemas.openxmlformats.org/officeDocument/2006/relationships/ctrlProp" Target="../ctrlProps/ctrlProp52.xml" /><Relationship Id="rId88" Type="http://schemas.openxmlformats.org/officeDocument/2006/relationships/ctrlProp" Target="../ctrlProps/ctrlProp127.xml" /><Relationship Id="rId356" Type="http://schemas.openxmlformats.org/officeDocument/2006/relationships/ctrlProp" Target="../ctrlProps/ctrlProp395.xml" /><Relationship Id="rId308" Type="http://schemas.openxmlformats.org/officeDocument/2006/relationships/ctrlProp" Target="../ctrlProps/ctrlProp347.xml" /><Relationship Id="rId272" Type="http://schemas.openxmlformats.org/officeDocument/2006/relationships/ctrlProp" Target="../ctrlProps/ctrlProp311.xml" /><Relationship Id="rId316" Type="http://schemas.openxmlformats.org/officeDocument/2006/relationships/ctrlProp" Target="../ctrlProps/ctrlProp355.xml" /><Relationship Id="rId226" Type="http://schemas.openxmlformats.org/officeDocument/2006/relationships/ctrlProp" Target="../ctrlProps/ctrlProp265.xml" /><Relationship Id="rId317" Type="http://schemas.openxmlformats.org/officeDocument/2006/relationships/ctrlProp" Target="../ctrlProps/ctrlProp356.xml" /><Relationship Id="rId280" Type="http://schemas.openxmlformats.org/officeDocument/2006/relationships/ctrlProp" Target="../ctrlProps/ctrlProp319.xml" /><Relationship Id="rId358" Type="http://schemas.openxmlformats.org/officeDocument/2006/relationships/ctrlProp" Target="../ctrlProps/ctrlProp397.xml" /><Relationship Id="rId251" Type="http://schemas.openxmlformats.org/officeDocument/2006/relationships/ctrlProp" Target="../ctrlProps/ctrlProp290.xml" /><Relationship Id="rId16" Type="http://schemas.openxmlformats.org/officeDocument/2006/relationships/ctrlProp" Target="../ctrlProps/ctrlProp55.xml" /><Relationship Id="rId69" Type="http://schemas.openxmlformats.org/officeDocument/2006/relationships/ctrlProp" Target="../ctrlProps/ctrlProp108.xml" /><Relationship Id="rId270" Type="http://schemas.openxmlformats.org/officeDocument/2006/relationships/ctrlProp" Target="../ctrlProps/ctrlProp309.xml" /><Relationship Id="rId310" Type="http://schemas.openxmlformats.org/officeDocument/2006/relationships/ctrlProp" Target="../ctrlProps/ctrlProp349.xml" /><Relationship Id="rId197" Type="http://schemas.openxmlformats.org/officeDocument/2006/relationships/ctrlProp" Target="../ctrlProps/ctrlProp236.xml" /><Relationship Id="rId40" Type="http://schemas.openxmlformats.org/officeDocument/2006/relationships/ctrlProp" Target="../ctrlProps/ctrlProp79.xml" /><Relationship Id="rId331" Type="http://schemas.openxmlformats.org/officeDocument/2006/relationships/ctrlProp" Target="../ctrlProps/ctrlProp370.xml" /><Relationship Id="rId131" Type="http://schemas.openxmlformats.org/officeDocument/2006/relationships/ctrlProp" Target="../ctrlProps/ctrlProp170.xml" /><Relationship Id="rId200" Type="http://schemas.openxmlformats.org/officeDocument/2006/relationships/ctrlProp" Target="../ctrlProps/ctrlProp239.xml" /><Relationship Id="rId92" Type="http://schemas.openxmlformats.org/officeDocument/2006/relationships/ctrlProp" Target="../ctrlProps/ctrlProp131.xml" /><Relationship Id="rId142" Type="http://schemas.openxmlformats.org/officeDocument/2006/relationships/ctrlProp" Target="../ctrlProps/ctrlProp181.xml" /><Relationship Id="rId115" Type="http://schemas.openxmlformats.org/officeDocument/2006/relationships/ctrlProp" Target="../ctrlProps/ctrlProp154.xml" /><Relationship Id="rId120" Type="http://schemas.openxmlformats.org/officeDocument/2006/relationships/ctrlProp" Target="../ctrlProps/ctrlProp159.xml" /><Relationship Id="rId237" Type="http://schemas.openxmlformats.org/officeDocument/2006/relationships/ctrlProp" Target="../ctrlProps/ctrlProp276.xml" /><Relationship Id="rId191" Type="http://schemas.openxmlformats.org/officeDocument/2006/relationships/ctrlProp" Target="../ctrlProps/ctrlProp230.xml" /><Relationship Id="rId267" Type="http://schemas.openxmlformats.org/officeDocument/2006/relationships/ctrlProp" Target="../ctrlProps/ctrlProp306.xml" /><Relationship Id="rId359" Type="http://schemas.openxmlformats.org/officeDocument/2006/relationships/ctrlProp" Target="../ctrlProps/ctrlProp398.xml" /><Relationship Id="rId312" Type="http://schemas.openxmlformats.org/officeDocument/2006/relationships/ctrlProp" Target="../ctrlProps/ctrlProp351.xml" /><Relationship Id="rId231" Type="http://schemas.openxmlformats.org/officeDocument/2006/relationships/ctrlProp" Target="../ctrlProps/ctrlProp270.xml" /><Relationship Id="rId216" Type="http://schemas.openxmlformats.org/officeDocument/2006/relationships/ctrlProp" Target="../ctrlProps/ctrlProp255.xml" /><Relationship Id="rId160" Type="http://schemas.openxmlformats.org/officeDocument/2006/relationships/ctrlProp" Target="../ctrlProps/ctrlProp199.xml" /><Relationship Id="rId244" Type="http://schemas.openxmlformats.org/officeDocument/2006/relationships/ctrlProp" Target="../ctrlProps/ctrlProp283.xml" /><Relationship Id="rId96" Type="http://schemas.openxmlformats.org/officeDocument/2006/relationships/ctrlProp" Target="../ctrlProps/ctrlProp135.xml" /><Relationship Id="rId303" Type="http://schemas.openxmlformats.org/officeDocument/2006/relationships/ctrlProp" Target="../ctrlProps/ctrlProp342.xml" /><Relationship Id="rId105" Type="http://schemas.openxmlformats.org/officeDocument/2006/relationships/ctrlProp" Target="../ctrlProps/ctrlProp144.xml" /><Relationship Id="rId97" Type="http://schemas.openxmlformats.org/officeDocument/2006/relationships/ctrlProp" Target="../ctrlProps/ctrlProp136.xml" /><Relationship Id="rId76" Type="http://schemas.openxmlformats.org/officeDocument/2006/relationships/ctrlProp" Target="../ctrlProps/ctrlProp115.xml" /><Relationship Id="rId46" Type="http://schemas.openxmlformats.org/officeDocument/2006/relationships/ctrlProp" Target="../ctrlProps/ctrlProp85.xml" /><Relationship Id="rId348" Type="http://schemas.openxmlformats.org/officeDocument/2006/relationships/ctrlProp" Target="../ctrlProps/ctrlProp387.xml" /><Relationship Id="rId109" Type="http://schemas.openxmlformats.org/officeDocument/2006/relationships/ctrlProp" Target="../ctrlProps/ctrlProp148.xml" /><Relationship Id="rId77" Type="http://schemas.openxmlformats.org/officeDocument/2006/relationships/ctrlProp" Target="../ctrlProps/ctrlProp116.xml" /><Relationship Id="rId74" Type="http://schemas.openxmlformats.org/officeDocument/2006/relationships/ctrlProp" Target="../ctrlProps/ctrlProp113.xml" /><Relationship Id="rId292" Type="http://schemas.openxmlformats.org/officeDocument/2006/relationships/ctrlProp" Target="../ctrlProps/ctrlProp331.xml" /><Relationship Id="rId23" Type="http://schemas.openxmlformats.org/officeDocument/2006/relationships/ctrlProp" Target="../ctrlProps/ctrlProp62.xml" /><Relationship Id="rId212" Type="http://schemas.openxmlformats.org/officeDocument/2006/relationships/ctrlProp" Target="../ctrlProps/ctrlProp251.xml" /><Relationship Id="rId173" Type="http://schemas.openxmlformats.org/officeDocument/2006/relationships/ctrlProp" Target="../ctrlProps/ctrlProp212.xml" /><Relationship Id="rId152" Type="http://schemas.openxmlformats.org/officeDocument/2006/relationships/ctrlProp" Target="../ctrlProps/ctrlProp191.xml" /><Relationship Id="rId347" Type="http://schemas.openxmlformats.org/officeDocument/2006/relationships/ctrlProp" Target="../ctrlProps/ctrlProp386.xml" /><Relationship Id="rId134" Type="http://schemas.openxmlformats.org/officeDocument/2006/relationships/ctrlProp" Target="../ctrlProps/ctrlProp173.xml" /><Relationship Id="rId99" Type="http://schemas.openxmlformats.org/officeDocument/2006/relationships/ctrlProp" Target="../ctrlProps/ctrlProp138.xml" /><Relationship Id="rId279" Type="http://schemas.openxmlformats.org/officeDocument/2006/relationships/ctrlProp" Target="../ctrlProps/ctrlProp318.xml" /><Relationship Id="rId351" Type="http://schemas.openxmlformats.org/officeDocument/2006/relationships/ctrlProp" Target="../ctrlProps/ctrlProp390.xml" /><Relationship Id="rId219" Type="http://schemas.openxmlformats.org/officeDocument/2006/relationships/ctrlProp" Target="../ctrlProps/ctrlProp258.xml" /><Relationship Id="rId56" Type="http://schemas.openxmlformats.org/officeDocument/2006/relationships/ctrlProp" Target="../ctrlProps/ctrlProp95.xml" /><Relationship Id="rId333" Type="http://schemas.openxmlformats.org/officeDocument/2006/relationships/ctrlProp" Target="../ctrlProps/ctrlProp372.xml" /><Relationship Id="rId291" Type="http://schemas.openxmlformats.org/officeDocument/2006/relationships/ctrlProp" Target="../ctrlProps/ctrlProp330.xml" /><Relationship Id="rId363" Type="http://schemas.openxmlformats.org/officeDocument/2006/relationships/ctrlProp" Target="../ctrlProps/ctrlProp402.xml" /><Relationship Id="rId295" Type="http://schemas.openxmlformats.org/officeDocument/2006/relationships/ctrlProp" Target="../ctrlProps/ctrlProp334.xml" /><Relationship Id="rId111" Type="http://schemas.openxmlformats.org/officeDocument/2006/relationships/ctrlProp" Target="../ctrlProps/ctrlProp150.xml" /><Relationship Id="rId60" Type="http://schemas.openxmlformats.org/officeDocument/2006/relationships/ctrlProp" Target="../ctrlProps/ctrlProp99.xml" /><Relationship Id="rId167" Type="http://schemas.openxmlformats.org/officeDocument/2006/relationships/ctrlProp" Target="../ctrlProps/ctrlProp206.xml" /><Relationship Id="rId89" Type="http://schemas.openxmlformats.org/officeDocument/2006/relationships/ctrlProp" Target="../ctrlProps/ctrlProp128.xml" /><Relationship Id="rId192" Type="http://schemas.openxmlformats.org/officeDocument/2006/relationships/ctrlProp" Target="../ctrlProps/ctrlProp231.xml" /><Relationship Id="rId45" Type="http://schemas.openxmlformats.org/officeDocument/2006/relationships/ctrlProp" Target="../ctrlProps/ctrlProp84.xml" /><Relationship Id="rId83" Type="http://schemas.openxmlformats.org/officeDocument/2006/relationships/ctrlProp" Target="../ctrlProps/ctrlProp122.xml" /><Relationship Id="rId256" Type="http://schemas.openxmlformats.org/officeDocument/2006/relationships/ctrlProp" Target="../ctrlProps/ctrlProp295.xml" /><Relationship Id="rId265" Type="http://schemas.openxmlformats.org/officeDocument/2006/relationships/ctrlProp" Target="../ctrlProps/ctrlProp304.xml" /><Relationship Id="rId35" Type="http://schemas.openxmlformats.org/officeDocument/2006/relationships/ctrlProp" Target="../ctrlProps/ctrlProp74.xml" /><Relationship Id="rId271" Type="http://schemas.openxmlformats.org/officeDocument/2006/relationships/ctrlProp" Target="../ctrlProps/ctrlProp310.xml" /><Relationship Id="rId32" Type="http://schemas.openxmlformats.org/officeDocument/2006/relationships/ctrlProp" Target="../ctrlProps/ctrlProp71.xml" /><Relationship Id="rId156" Type="http://schemas.openxmlformats.org/officeDocument/2006/relationships/ctrlProp" Target="../ctrlProps/ctrlProp195.xml" /><Relationship Id="rId161" Type="http://schemas.openxmlformats.org/officeDocument/2006/relationships/ctrlProp" Target="../ctrlProps/ctrlProp200.xml" /><Relationship Id="rId144" Type="http://schemas.openxmlformats.org/officeDocument/2006/relationships/ctrlProp" Target="../ctrlProps/ctrlProp183.xml" /><Relationship Id="rId162" Type="http://schemas.openxmlformats.org/officeDocument/2006/relationships/ctrlProp" Target="../ctrlProps/ctrlProp201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290" Type="http://schemas.openxmlformats.org/officeDocument/2006/relationships/ctrlProp" Target="../ctrlProps/ctrlProp689.xml" /><Relationship Id="rId100" Type="http://schemas.openxmlformats.org/officeDocument/2006/relationships/ctrlProp" Target="../ctrlProps/ctrlProp499.xml" /><Relationship Id="rId68" Type="http://schemas.openxmlformats.org/officeDocument/2006/relationships/ctrlProp" Target="../ctrlProps/ctrlProp467.xml" /><Relationship Id="rId31" Type="http://schemas.openxmlformats.org/officeDocument/2006/relationships/ctrlProp" Target="../ctrlProps/ctrlProp430.xml" /><Relationship Id="rId14" Type="http://schemas.openxmlformats.org/officeDocument/2006/relationships/ctrlProp" Target="../ctrlProps/ctrlProp413.xml" /><Relationship Id="rId204" Type="http://schemas.openxmlformats.org/officeDocument/2006/relationships/ctrlProp" Target="../ctrlProps/ctrlProp603.xml" /><Relationship Id="rId352" Type="http://schemas.openxmlformats.org/officeDocument/2006/relationships/ctrlProp" Target="../ctrlProps/ctrlProp751.xml" /><Relationship Id="rId140" Type="http://schemas.openxmlformats.org/officeDocument/2006/relationships/ctrlProp" Target="../ctrlProps/ctrlProp539.xml" /><Relationship Id="rId259" Type="http://schemas.openxmlformats.org/officeDocument/2006/relationships/ctrlProp" Target="../ctrlProps/ctrlProp658.xml" /><Relationship Id="rId399" Type="http://schemas.openxmlformats.org/officeDocument/2006/relationships/ctrlProp" Target="../ctrlProps/ctrlProp798.xml" /><Relationship Id="rId38" Type="http://schemas.openxmlformats.org/officeDocument/2006/relationships/ctrlProp" Target="../ctrlProps/ctrlProp437.xml" /><Relationship Id="rId300" Type="http://schemas.openxmlformats.org/officeDocument/2006/relationships/ctrlProp" Target="../ctrlProps/ctrlProp699.xml" /><Relationship Id="rId289" Type="http://schemas.openxmlformats.org/officeDocument/2006/relationships/ctrlProp" Target="../ctrlProps/ctrlProp688.xml" /><Relationship Id="rId125" Type="http://schemas.openxmlformats.org/officeDocument/2006/relationships/ctrlProp" Target="../ctrlProps/ctrlProp524.xml" /><Relationship Id="rId206" Type="http://schemas.openxmlformats.org/officeDocument/2006/relationships/ctrlProp" Target="../ctrlProps/ctrlProp605.xml" /><Relationship Id="rId5" Type="http://schemas.openxmlformats.org/officeDocument/2006/relationships/ctrlProp" Target="../ctrlProps/ctrlProp404.xml" /><Relationship Id="rId72" Type="http://schemas.openxmlformats.org/officeDocument/2006/relationships/ctrlProp" Target="../ctrlProps/ctrlProp471.xml" /><Relationship Id="rId284" Type="http://schemas.openxmlformats.org/officeDocument/2006/relationships/ctrlProp" Target="../ctrlProps/ctrlProp683.xml" /><Relationship Id="rId375" Type="http://schemas.openxmlformats.org/officeDocument/2006/relationships/ctrlProp" Target="../ctrlProps/ctrlProp774.xml" /><Relationship Id="rId124" Type="http://schemas.openxmlformats.org/officeDocument/2006/relationships/ctrlProp" Target="../ctrlProps/ctrlProp523.xml" /><Relationship Id="rId267" Type="http://schemas.openxmlformats.org/officeDocument/2006/relationships/ctrlProp" Target="../ctrlProps/ctrlProp666.xml" /><Relationship Id="rId87" Type="http://schemas.openxmlformats.org/officeDocument/2006/relationships/ctrlProp" Target="../ctrlProps/ctrlProp486.xml" /><Relationship Id="rId202" Type="http://schemas.openxmlformats.org/officeDocument/2006/relationships/ctrlProp" Target="../ctrlProps/ctrlProp601.xml" /><Relationship Id="rId51" Type="http://schemas.openxmlformats.org/officeDocument/2006/relationships/ctrlProp" Target="../ctrlProps/ctrlProp450.xml" /><Relationship Id="rId59" Type="http://schemas.openxmlformats.org/officeDocument/2006/relationships/ctrlProp" Target="../ctrlProps/ctrlProp458.xml" /><Relationship Id="rId327" Type="http://schemas.openxmlformats.org/officeDocument/2006/relationships/ctrlProp" Target="../ctrlProps/ctrlProp726.xml" /><Relationship Id="rId37" Type="http://schemas.openxmlformats.org/officeDocument/2006/relationships/ctrlProp" Target="../ctrlProps/ctrlProp436.xml" /><Relationship Id="rId116" Type="http://schemas.openxmlformats.org/officeDocument/2006/relationships/ctrlProp" Target="../ctrlProps/ctrlProp515.xml" /><Relationship Id="rId240" Type="http://schemas.openxmlformats.org/officeDocument/2006/relationships/ctrlProp" Target="../ctrlProps/ctrlProp639.xml" /><Relationship Id="rId19" Type="http://schemas.openxmlformats.org/officeDocument/2006/relationships/ctrlProp" Target="../ctrlProps/ctrlProp418.xml" /><Relationship Id="rId198" Type="http://schemas.openxmlformats.org/officeDocument/2006/relationships/ctrlProp" Target="../ctrlProps/ctrlProp597.xml" /><Relationship Id="rId24" Type="http://schemas.openxmlformats.org/officeDocument/2006/relationships/ctrlProp" Target="../ctrlProps/ctrlProp423.xml" /><Relationship Id="rId108" Type="http://schemas.openxmlformats.org/officeDocument/2006/relationships/ctrlProp" Target="../ctrlProps/ctrlProp507.xml" /><Relationship Id="rId313" Type="http://schemas.openxmlformats.org/officeDocument/2006/relationships/ctrlProp" Target="../ctrlProps/ctrlProp712.xml" /><Relationship Id="rId355" Type="http://schemas.openxmlformats.org/officeDocument/2006/relationships/ctrlProp" Target="../ctrlProps/ctrlProp754.xml" /><Relationship Id="rId49" Type="http://schemas.openxmlformats.org/officeDocument/2006/relationships/ctrlProp" Target="../ctrlProps/ctrlProp448.xml" /><Relationship Id="rId306" Type="http://schemas.openxmlformats.org/officeDocument/2006/relationships/ctrlProp" Target="../ctrlProps/ctrlProp705.xml" /><Relationship Id="rId155" Type="http://schemas.openxmlformats.org/officeDocument/2006/relationships/ctrlProp" Target="../ctrlProps/ctrlProp554.xml" /><Relationship Id="rId42" Type="http://schemas.openxmlformats.org/officeDocument/2006/relationships/ctrlProp" Target="../ctrlProps/ctrlProp441.xml" /><Relationship Id="rId21" Type="http://schemas.openxmlformats.org/officeDocument/2006/relationships/ctrlProp" Target="../ctrlProps/ctrlProp420.xml" /><Relationship Id="rId80" Type="http://schemas.openxmlformats.org/officeDocument/2006/relationships/ctrlProp" Target="../ctrlProps/ctrlProp479.xml" /><Relationship Id="rId376" Type="http://schemas.openxmlformats.org/officeDocument/2006/relationships/ctrlProp" Target="../ctrlProps/ctrlProp775.xml" /><Relationship Id="rId254" Type="http://schemas.openxmlformats.org/officeDocument/2006/relationships/ctrlProp" Target="../ctrlProps/ctrlProp653.xml" /><Relationship Id="rId114" Type="http://schemas.openxmlformats.org/officeDocument/2006/relationships/ctrlProp" Target="../ctrlProps/ctrlProp513.xml" /><Relationship Id="rId127" Type="http://schemas.openxmlformats.org/officeDocument/2006/relationships/ctrlProp" Target="../ctrlProps/ctrlProp526.xml" /><Relationship Id="rId12" Type="http://schemas.openxmlformats.org/officeDocument/2006/relationships/ctrlProp" Target="../ctrlProps/ctrlProp411.xml" /><Relationship Id="rId194" Type="http://schemas.openxmlformats.org/officeDocument/2006/relationships/ctrlProp" Target="../ctrlProps/ctrlProp593.xml" /><Relationship Id="rId273" Type="http://schemas.openxmlformats.org/officeDocument/2006/relationships/ctrlProp" Target="../ctrlProps/ctrlProp672.xml" /><Relationship Id="rId392" Type="http://schemas.openxmlformats.org/officeDocument/2006/relationships/ctrlProp" Target="../ctrlProps/ctrlProp791.xml" /><Relationship Id="rId390" Type="http://schemas.openxmlformats.org/officeDocument/2006/relationships/ctrlProp" Target="../ctrlProps/ctrlProp789.xml" /><Relationship Id="rId150" Type="http://schemas.openxmlformats.org/officeDocument/2006/relationships/ctrlProp" Target="../ctrlProps/ctrlProp549.xml" /><Relationship Id="rId397" Type="http://schemas.openxmlformats.org/officeDocument/2006/relationships/ctrlProp" Target="../ctrlProps/ctrlProp796.xml" /><Relationship Id="rId65" Type="http://schemas.openxmlformats.org/officeDocument/2006/relationships/ctrlProp" Target="../ctrlProps/ctrlProp464.xml" /><Relationship Id="rId394" Type="http://schemas.openxmlformats.org/officeDocument/2006/relationships/ctrlProp" Target="../ctrlProps/ctrlProp793.xml" /><Relationship Id="rId395" Type="http://schemas.openxmlformats.org/officeDocument/2006/relationships/ctrlProp" Target="../ctrlProps/ctrlProp794.xml" /><Relationship Id="rId330" Type="http://schemas.openxmlformats.org/officeDocument/2006/relationships/ctrlProp" Target="../ctrlProps/ctrlProp729.xml" /><Relationship Id="rId322" Type="http://schemas.openxmlformats.org/officeDocument/2006/relationships/ctrlProp" Target="../ctrlProps/ctrlProp721.xml" /><Relationship Id="rId205" Type="http://schemas.openxmlformats.org/officeDocument/2006/relationships/ctrlProp" Target="../ctrlProps/ctrlProp604.xml" /><Relationship Id="rId190" Type="http://schemas.openxmlformats.org/officeDocument/2006/relationships/ctrlProp" Target="../ctrlProps/ctrlProp589.xml" /><Relationship Id="rId232" Type="http://schemas.openxmlformats.org/officeDocument/2006/relationships/ctrlProp" Target="../ctrlProps/ctrlProp631.xml" /><Relationship Id="rId283" Type="http://schemas.openxmlformats.org/officeDocument/2006/relationships/ctrlProp" Target="../ctrlProps/ctrlProp682.xml" /><Relationship Id="rId86" Type="http://schemas.openxmlformats.org/officeDocument/2006/relationships/ctrlProp" Target="../ctrlProps/ctrlProp485.xml" /><Relationship Id="rId262" Type="http://schemas.openxmlformats.org/officeDocument/2006/relationships/ctrlProp" Target="../ctrlProps/ctrlProp661.xml" /><Relationship Id="rId176" Type="http://schemas.openxmlformats.org/officeDocument/2006/relationships/ctrlProp" Target="../ctrlProps/ctrlProp575.xml" /><Relationship Id="rId22" Type="http://schemas.openxmlformats.org/officeDocument/2006/relationships/ctrlProp" Target="../ctrlProps/ctrlProp421.xml" /><Relationship Id="rId336" Type="http://schemas.openxmlformats.org/officeDocument/2006/relationships/ctrlProp" Target="../ctrlProps/ctrlProp735.xml" /><Relationship Id="rId92" Type="http://schemas.openxmlformats.org/officeDocument/2006/relationships/ctrlProp" Target="../ctrlProps/ctrlProp491.xml" /><Relationship Id="rId396" Type="http://schemas.openxmlformats.org/officeDocument/2006/relationships/ctrlProp" Target="../ctrlProps/ctrlProp795.xml" /><Relationship Id="rId419" Type="http://schemas.openxmlformats.org/officeDocument/2006/relationships/ctrlProp" Target="../ctrlProps/ctrlProp818.xml" /><Relationship Id="rId63" Type="http://schemas.openxmlformats.org/officeDocument/2006/relationships/ctrlProp" Target="../ctrlProps/ctrlProp462.xml" /><Relationship Id="rId8" Type="http://schemas.openxmlformats.org/officeDocument/2006/relationships/ctrlProp" Target="../ctrlProps/ctrlProp407.xml" /><Relationship Id="rId57" Type="http://schemas.openxmlformats.org/officeDocument/2006/relationships/ctrlProp" Target="../ctrlProps/ctrlProp456.xml" /><Relationship Id="rId168" Type="http://schemas.openxmlformats.org/officeDocument/2006/relationships/ctrlProp" Target="../ctrlProps/ctrlProp567.xml" /><Relationship Id="rId9" Type="http://schemas.openxmlformats.org/officeDocument/2006/relationships/ctrlProp" Target="../ctrlProps/ctrlProp408.xml" /><Relationship Id="rId110" Type="http://schemas.openxmlformats.org/officeDocument/2006/relationships/ctrlProp" Target="../ctrlProps/ctrlProp509.xml" /><Relationship Id="rId314" Type="http://schemas.openxmlformats.org/officeDocument/2006/relationships/ctrlProp" Target="../ctrlProps/ctrlProp713.xml" /><Relationship Id="rId36" Type="http://schemas.openxmlformats.org/officeDocument/2006/relationships/ctrlProp" Target="../ctrlProps/ctrlProp435.xml" /><Relationship Id="rId41" Type="http://schemas.openxmlformats.org/officeDocument/2006/relationships/ctrlProp" Target="../ctrlProps/ctrlProp440.xml" /><Relationship Id="rId165" Type="http://schemas.openxmlformats.org/officeDocument/2006/relationships/ctrlProp" Target="../ctrlProps/ctrlProp564.xml" /><Relationship Id="rId58" Type="http://schemas.openxmlformats.org/officeDocument/2006/relationships/ctrlProp" Target="../ctrlProps/ctrlProp457.xml" /><Relationship Id="rId282" Type="http://schemas.openxmlformats.org/officeDocument/2006/relationships/ctrlProp" Target="../ctrlProps/ctrlProp681.xml" /><Relationship Id="rId184" Type="http://schemas.openxmlformats.org/officeDocument/2006/relationships/ctrlProp" Target="../ctrlProps/ctrlProp583.xml" /><Relationship Id="rId152" Type="http://schemas.openxmlformats.org/officeDocument/2006/relationships/ctrlProp" Target="../ctrlProps/ctrlProp551.xml" /><Relationship Id="rId84" Type="http://schemas.openxmlformats.org/officeDocument/2006/relationships/ctrlProp" Target="../ctrlProps/ctrlProp483.xml" /><Relationship Id="rId266" Type="http://schemas.openxmlformats.org/officeDocument/2006/relationships/ctrlProp" Target="../ctrlProps/ctrlProp665.xml" /><Relationship Id="rId195" Type="http://schemas.openxmlformats.org/officeDocument/2006/relationships/ctrlProp" Target="../ctrlProps/ctrlProp594.xml" /><Relationship Id="rId113" Type="http://schemas.openxmlformats.org/officeDocument/2006/relationships/ctrlProp" Target="../ctrlProps/ctrlProp512.xml" /><Relationship Id="rId224" Type="http://schemas.openxmlformats.org/officeDocument/2006/relationships/ctrlProp" Target="../ctrlProps/ctrlProp623.xml" /><Relationship Id="rId95" Type="http://schemas.openxmlformats.org/officeDocument/2006/relationships/ctrlProp" Target="../ctrlProps/ctrlProp494.xml" /><Relationship Id="rId417" Type="http://schemas.openxmlformats.org/officeDocument/2006/relationships/ctrlProp" Target="../ctrlProps/ctrlProp816.xml" /><Relationship Id="rId249" Type="http://schemas.openxmlformats.org/officeDocument/2006/relationships/ctrlProp" Target="../ctrlProps/ctrlProp648.xml" /><Relationship Id="rId342" Type="http://schemas.openxmlformats.org/officeDocument/2006/relationships/ctrlProp" Target="../ctrlProps/ctrlProp741.xml" /><Relationship Id="rId53" Type="http://schemas.openxmlformats.org/officeDocument/2006/relationships/ctrlProp" Target="../ctrlProps/ctrlProp452.xml" /><Relationship Id="rId75" Type="http://schemas.openxmlformats.org/officeDocument/2006/relationships/ctrlProp" Target="../ctrlProps/ctrlProp474.xml" /><Relationship Id="rId288" Type="http://schemas.openxmlformats.org/officeDocument/2006/relationships/ctrlProp" Target="../ctrlProps/ctrlProp687.xml" /><Relationship Id="rId145" Type="http://schemas.openxmlformats.org/officeDocument/2006/relationships/ctrlProp" Target="../ctrlProps/ctrlProp544.xml" /><Relationship Id="rId17" Type="http://schemas.openxmlformats.org/officeDocument/2006/relationships/ctrlProp" Target="../ctrlProps/ctrlProp416.xml" /><Relationship Id="rId209" Type="http://schemas.openxmlformats.org/officeDocument/2006/relationships/ctrlProp" Target="../ctrlProps/ctrlProp608.xml" /><Relationship Id="rId79" Type="http://schemas.openxmlformats.org/officeDocument/2006/relationships/ctrlProp" Target="../ctrlProps/ctrlProp478.xml" /><Relationship Id="rId343" Type="http://schemas.openxmlformats.org/officeDocument/2006/relationships/ctrlProp" Target="../ctrlProps/ctrlProp742.xml" /><Relationship Id="rId422" Type="http://schemas.openxmlformats.org/officeDocument/2006/relationships/ctrlProp" Target="../ctrlProps/ctrlProp821.xml" /><Relationship Id="rId421" Type="http://schemas.openxmlformats.org/officeDocument/2006/relationships/ctrlProp" Target="../ctrlProps/ctrlProp820.xml" /><Relationship Id="rId141" Type="http://schemas.openxmlformats.org/officeDocument/2006/relationships/ctrlProp" Target="../ctrlProps/ctrlProp540.xml" /><Relationship Id="rId247" Type="http://schemas.openxmlformats.org/officeDocument/2006/relationships/ctrlProp" Target="../ctrlProps/ctrlProp646.xml" /><Relationship Id="rId234" Type="http://schemas.openxmlformats.org/officeDocument/2006/relationships/ctrlProp" Target="../ctrlProps/ctrlProp633.xml" /><Relationship Id="rId129" Type="http://schemas.openxmlformats.org/officeDocument/2006/relationships/ctrlProp" Target="../ctrlProps/ctrlProp528.xml" /><Relationship Id="rId73" Type="http://schemas.openxmlformats.org/officeDocument/2006/relationships/ctrlProp" Target="../ctrlProps/ctrlProp472.xml" /><Relationship Id="rId328" Type="http://schemas.openxmlformats.org/officeDocument/2006/relationships/ctrlProp" Target="../ctrlProps/ctrlProp727.xml" /><Relationship Id="rId304" Type="http://schemas.openxmlformats.org/officeDocument/2006/relationships/ctrlProp" Target="../ctrlProps/ctrlProp703.xml" /><Relationship Id="rId119" Type="http://schemas.openxmlformats.org/officeDocument/2006/relationships/ctrlProp" Target="../ctrlProps/ctrlProp518.xml" /><Relationship Id="rId10" Type="http://schemas.openxmlformats.org/officeDocument/2006/relationships/ctrlProp" Target="../ctrlProps/ctrlProp409.xml" /><Relationship Id="rId143" Type="http://schemas.openxmlformats.org/officeDocument/2006/relationships/ctrlProp" Target="../ctrlProps/ctrlProp542.xml" /><Relationship Id="rId122" Type="http://schemas.openxmlformats.org/officeDocument/2006/relationships/ctrlProp" Target="../ctrlProps/ctrlProp521.xml" /><Relationship Id="rId261" Type="http://schemas.openxmlformats.org/officeDocument/2006/relationships/ctrlProp" Target="../ctrlProps/ctrlProp660.xml" /><Relationship Id="rId102" Type="http://schemas.openxmlformats.org/officeDocument/2006/relationships/ctrlProp" Target="../ctrlProps/ctrlProp501.xml" /><Relationship Id="rId67" Type="http://schemas.openxmlformats.org/officeDocument/2006/relationships/ctrlProp" Target="../ctrlProps/ctrlProp466.xml" /><Relationship Id="rId230" Type="http://schemas.openxmlformats.org/officeDocument/2006/relationships/ctrlProp" Target="../ctrlProps/ctrlProp629.xml" /><Relationship Id="rId199" Type="http://schemas.openxmlformats.org/officeDocument/2006/relationships/ctrlProp" Target="../ctrlProps/ctrlProp598.xml" /><Relationship Id="rId413" Type="http://schemas.openxmlformats.org/officeDocument/2006/relationships/ctrlProp" Target="../ctrlProps/ctrlProp812.xml" /><Relationship Id="rId117" Type="http://schemas.openxmlformats.org/officeDocument/2006/relationships/ctrlProp" Target="../ctrlProps/ctrlProp516.xml" /><Relationship Id="rId210" Type="http://schemas.openxmlformats.org/officeDocument/2006/relationships/ctrlProp" Target="../ctrlProps/ctrlProp609.xml" /><Relationship Id="rId274" Type="http://schemas.openxmlformats.org/officeDocument/2006/relationships/ctrlProp" Target="../ctrlProps/ctrlProp673.xml" /><Relationship Id="rId62" Type="http://schemas.openxmlformats.org/officeDocument/2006/relationships/ctrlProp" Target="../ctrlProps/ctrlProp461.xml" /><Relationship Id="rId335" Type="http://schemas.openxmlformats.org/officeDocument/2006/relationships/ctrlProp" Target="../ctrlProps/ctrlProp734.xml" /><Relationship Id="rId221" Type="http://schemas.openxmlformats.org/officeDocument/2006/relationships/ctrlProp" Target="../ctrlProps/ctrlProp620.xml" /><Relationship Id="rId263" Type="http://schemas.openxmlformats.org/officeDocument/2006/relationships/ctrlProp" Target="../ctrlProps/ctrlProp662.xml" /><Relationship Id="rId188" Type="http://schemas.openxmlformats.org/officeDocument/2006/relationships/ctrlProp" Target="../ctrlProps/ctrlProp587.xml" /><Relationship Id="rId386" Type="http://schemas.openxmlformats.org/officeDocument/2006/relationships/ctrlProp" Target="../ctrlProps/ctrlProp785.xml" /><Relationship Id="rId43" Type="http://schemas.openxmlformats.org/officeDocument/2006/relationships/ctrlProp" Target="../ctrlProps/ctrlProp442.xml" /><Relationship Id="rId149" Type="http://schemas.openxmlformats.org/officeDocument/2006/relationships/ctrlProp" Target="../ctrlProps/ctrlProp548.xml" /><Relationship Id="rId39" Type="http://schemas.openxmlformats.org/officeDocument/2006/relationships/ctrlProp" Target="../ctrlProps/ctrlProp438.xml" /><Relationship Id="rId223" Type="http://schemas.openxmlformats.org/officeDocument/2006/relationships/ctrlProp" Target="../ctrlProps/ctrlProp622.xml" /><Relationship Id="rId179" Type="http://schemas.openxmlformats.org/officeDocument/2006/relationships/ctrlProp" Target="../ctrlProps/ctrlProp578.xml" /><Relationship Id="rId180" Type="http://schemas.openxmlformats.org/officeDocument/2006/relationships/ctrlProp" Target="../ctrlProps/ctrlProp579.xml" /><Relationship Id="rId269" Type="http://schemas.openxmlformats.org/officeDocument/2006/relationships/ctrlProp" Target="../ctrlProps/ctrlProp668.xml" /><Relationship Id="rId385" Type="http://schemas.openxmlformats.org/officeDocument/2006/relationships/ctrlProp" Target="../ctrlProps/ctrlProp784.xml" /><Relationship Id="rId220" Type="http://schemas.openxmlformats.org/officeDocument/2006/relationships/ctrlProp" Target="../ctrlProps/ctrlProp619.xml" /><Relationship Id="rId294" Type="http://schemas.openxmlformats.org/officeDocument/2006/relationships/ctrlProp" Target="../ctrlProps/ctrlProp693.xml" /><Relationship Id="rId128" Type="http://schemas.openxmlformats.org/officeDocument/2006/relationships/ctrlProp" Target="../ctrlProps/ctrlProp527.xml" /><Relationship Id="rId367" Type="http://schemas.openxmlformats.org/officeDocument/2006/relationships/ctrlProp" Target="../ctrlProps/ctrlProp766.xml" /><Relationship Id="rId193" Type="http://schemas.openxmlformats.org/officeDocument/2006/relationships/ctrlProp" Target="../ctrlProps/ctrlProp592.xml" /><Relationship Id="rId255" Type="http://schemas.openxmlformats.org/officeDocument/2006/relationships/ctrlProp" Target="../ctrlProps/ctrlProp654.xml" /><Relationship Id="rId305" Type="http://schemas.openxmlformats.org/officeDocument/2006/relationships/ctrlProp" Target="../ctrlProps/ctrlProp704.xml" /><Relationship Id="rId85" Type="http://schemas.openxmlformats.org/officeDocument/2006/relationships/ctrlProp" Target="../ctrlProps/ctrlProp484.xml" /><Relationship Id="rId203" Type="http://schemas.openxmlformats.org/officeDocument/2006/relationships/ctrlProp" Target="../ctrlProps/ctrlProp602.xml" /><Relationship Id="rId138" Type="http://schemas.openxmlformats.org/officeDocument/2006/relationships/ctrlProp" Target="../ctrlProps/ctrlProp537.xml" /><Relationship Id="rId236" Type="http://schemas.openxmlformats.org/officeDocument/2006/relationships/ctrlProp" Target="../ctrlProps/ctrlProp635.xml" /><Relationship Id="rId323" Type="http://schemas.openxmlformats.org/officeDocument/2006/relationships/ctrlProp" Target="../ctrlProps/ctrlProp722.xml" /><Relationship Id="rId285" Type="http://schemas.openxmlformats.org/officeDocument/2006/relationships/ctrlProp" Target="../ctrlProps/ctrlProp684.xml" /><Relationship Id="rId28" Type="http://schemas.openxmlformats.org/officeDocument/2006/relationships/ctrlProp" Target="../ctrlProps/ctrlProp427.xml" /><Relationship Id="rId406" Type="http://schemas.openxmlformats.org/officeDocument/2006/relationships/ctrlProp" Target="../ctrlProps/ctrlProp805.xml" /><Relationship Id="rId423" Type="http://schemas.openxmlformats.org/officeDocument/2006/relationships/ctrlProp" Target="../ctrlProps/ctrlProp822.xml" /><Relationship Id="rId398" Type="http://schemas.openxmlformats.org/officeDocument/2006/relationships/ctrlProp" Target="../ctrlProps/ctrlProp797.xml" /><Relationship Id="rId299" Type="http://schemas.openxmlformats.org/officeDocument/2006/relationships/ctrlProp" Target="../ctrlProps/ctrlProp698.xml" /><Relationship Id="rId167" Type="http://schemas.openxmlformats.org/officeDocument/2006/relationships/ctrlProp" Target="../ctrlProps/ctrlProp566.xml" /><Relationship Id="rId159" Type="http://schemas.openxmlformats.org/officeDocument/2006/relationships/ctrlProp" Target="../ctrlProps/ctrlProp558.xml" /><Relationship Id="rId158" Type="http://schemas.openxmlformats.org/officeDocument/2006/relationships/ctrlProp" Target="../ctrlProps/ctrlProp557.xml" /><Relationship Id="rId293" Type="http://schemas.openxmlformats.org/officeDocument/2006/relationships/ctrlProp" Target="../ctrlProps/ctrlProp692.xml" /><Relationship Id="rId321" Type="http://schemas.openxmlformats.org/officeDocument/2006/relationships/ctrlProp" Target="../ctrlProps/ctrlProp720.xml" /><Relationship Id="rId369" Type="http://schemas.openxmlformats.org/officeDocument/2006/relationships/ctrlProp" Target="../ctrlProps/ctrlProp768.xml" /><Relationship Id="rId222" Type="http://schemas.openxmlformats.org/officeDocument/2006/relationships/ctrlProp" Target="../ctrlProps/ctrlProp621.xml" /><Relationship Id="rId81" Type="http://schemas.openxmlformats.org/officeDocument/2006/relationships/ctrlProp" Target="../ctrlProps/ctrlProp480.xml" /><Relationship Id="rId71" Type="http://schemas.openxmlformats.org/officeDocument/2006/relationships/ctrlProp" Target="../ctrlProps/ctrlProp470.xml" /><Relationship Id="rId211" Type="http://schemas.openxmlformats.org/officeDocument/2006/relationships/ctrlProp" Target="../ctrlProps/ctrlProp610.xml" /><Relationship Id="rId148" Type="http://schemas.openxmlformats.org/officeDocument/2006/relationships/ctrlProp" Target="../ctrlProps/ctrlProp547.xml" /><Relationship Id="rId389" Type="http://schemas.openxmlformats.org/officeDocument/2006/relationships/ctrlProp" Target="../ctrlProps/ctrlProp788.xml" /><Relationship Id="rId107" Type="http://schemas.openxmlformats.org/officeDocument/2006/relationships/ctrlProp" Target="../ctrlProps/ctrlProp506.xml" /><Relationship Id="rId374" Type="http://schemas.openxmlformats.org/officeDocument/2006/relationships/ctrlProp" Target="../ctrlProps/ctrlProp773.xml" /><Relationship Id="rId214" Type="http://schemas.openxmlformats.org/officeDocument/2006/relationships/ctrlProp" Target="../ctrlProps/ctrlProp613.xml" /><Relationship Id="rId15" Type="http://schemas.openxmlformats.org/officeDocument/2006/relationships/ctrlProp" Target="../ctrlProps/ctrlProp414.xml" /><Relationship Id="rId207" Type="http://schemas.openxmlformats.org/officeDocument/2006/relationships/ctrlProp" Target="../ctrlProps/ctrlProp606.xml" /><Relationship Id="rId177" Type="http://schemas.openxmlformats.org/officeDocument/2006/relationships/ctrlProp" Target="../ctrlProps/ctrlProp576.xml" /><Relationship Id="rId409" Type="http://schemas.openxmlformats.org/officeDocument/2006/relationships/ctrlProp" Target="../ctrlProps/ctrlProp808.xml" /><Relationship Id="rId61" Type="http://schemas.openxmlformats.org/officeDocument/2006/relationships/ctrlProp" Target="../ctrlProps/ctrlProp460.xml" /><Relationship Id="rId387" Type="http://schemas.openxmlformats.org/officeDocument/2006/relationships/ctrlProp" Target="../ctrlProps/ctrlProp786.xml" /><Relationship Id="rId189" Type="http://schemas.openxmlformats.org/officeDocument/2006/relationships/ctrlProp" Target="../ctrlProps/ctrlProp588.xml" /><Relationship Id="rId354" Type="http://schemas.openxmlformats.org/officeDocument/2006/relationships/ctrlProp" Target="../ctrlProps/ctrlProp753.xml" /><Relationship Id="rId33" Type="http://schemas.openxmlformats.org/officeDocument/2006/relationships/ctrlProp" Target="../ctrlProps/ctrlProp432.xml" /><Relationship Id="rId338" Type="http://schemas.openxmlformats.org/officeDocument/2006/relationships/ctrlProp" Target="../ctrlProps/ctrlProp737.xml" /><Relationship Id="rId258" Type="http://schemas.openxmlformats.org/officeDocument/2006/relationships/ctrlProp" Target="../ctrlProps/ctrlProp657.xml" /><Relationship Id="rId380" Type="http://schemas.openxmlformats.org/officeDocument/2006/relationships/ctrlProp" Target="../ctrlProps/ctrlProp779.xml" /><Relationship Id="rId366" Type="http://schemas.openxmlformats.org/officeDocument/2006/relationships/ctrlProp" Target="../ctrlProps/ctrlProp765.xml" /><Relationship Id="rId388" Type="http://schemas.openxmlformats.org/officeDocument/2006/relationships/ctrlProp" Target="../ctrlProps/ctrlProp787.xml" /><Relationship Id="rId104" Type="http://schemas.openxmlformats.org/officeDocument/2006/relationships/ctrlProp" Target="../ctrlProps/ctrlProp503.xml" /><Relationship Id="rId368" Type="http://schemas.openxmlformats.org/officeDocument/2006/relationships/ctrlProp" Target="../ctrlProps/ctrlProp767.xml" /><Relationship Id="rId401" Type="http://schemas.openxmlformats.org/officeDocument/2006/relationships/ctrlProp" Target="../ctrlProps/ctrlProp800.xml" /><Relationship Id="rId201" Type="http://schemas.openxmlformats.org/officeDocument/2006/relationships/ctrlProp" Target="../ctrlProps/ctrlProp600.xml" /><Relationship Id="rId164" Type="http://schemas.openxmlformats.org/officeDocument/2006/relationships/ctrlProp" Target="../ctrlProps/ctrlProp563.xml" /><Relationship Id="rId171" Type="http://schemas.openxmlformats.org/officeDocument/2006/relationships/ctrlProp" Target="../ctrlProps/ctrlProp570.xml" /><Relationship Id="rId228" Type="http://schemas.openxmlformats.org/officeDocument/2006/relationships/ctrlProp" Target="../ctrlProps/ctrlProp627.xml" /><Relationship Id="rId246" Type="http://schemas.openxmlformats.org/officeDocument/2006/relationships/ctrlProp" Target="../ctrlProps/ctrlProp645.xml" /><Relationship Id="rId29" Type="http://schemas.openxmlformats.org/officeDocument/2006/relationships/ctrlProp" Target="../ctrlProps/ctrlProp428.xml" /><Relationship Id="rId170" Type="http://schemas.openxmlformats.org/officeDocument/2006/relationships/ctrlProp" Target="../ctrlProps/ctrlProp569.xml" /><Relationship Id="rId340" Type="http://schemas.openxmlformats.org/officeDocument/2006/relationships/ctrlProp" Target="../ctrlProps/ctrlProp739.xml" /><Relationship Id="rId213" Type="http://schemas.openxmlformats.org/officeDocument/2006/relationships/ctrlProp" Target="../ctrlProps/ctrlProp612.xml" /><Relationship Id="rId361" Type="http://schemas.openxmlformats.org/officeDocument/2006/relationships/ctrlProp" Target="../ctrlProps/ctrlProp760.xml" /><Relationship Id="rId4" Type="http://schemas.openxmlformats.org/officeDocument/2006/relationships/ctrlProp" Target="../ctrlProps/ctrlProp403.xml" /><Relationship Id="rId106" Type="http://schemas.openxmlformats.org/officeDocument/2006/relationships/ctrlProp" Target="../ctrlProps/ctrlProp505.xml" /><Relationship Id="rId418" Type="http://schemas.openxmlformats.org/officeDocument/2006/relationships/ctrlProp" Target="../ctrlProps/ctrlProp817.xml" /><Relationship Id="rId372" Type="http://schemas.openxmlformats.org/officeDocument/2006/relationships/ctrlProp" Target="../ctrlProps/ctrlProp771.xml" /><Relationship Id="rId98" Type="http://schemas.openxmlformats.org/officeDocument/2006/relationships/ctrlProp" Target="../ctrlProps/ctrlProp497.xml" /><Relationship Id="rId132" Type="http://schemas.openxmlformats.org/officeDocument/2006/relationships/ctrlProp" Target="../ctrlProps/ctrlProp531.xml" /><Relationship Id="rId296" Type="http://schemas.openxmlformats.org/officeDocument/2006/relationships/ctrlProp" Target="../ctrlProps/ctrlProp695.xml" /><Relationship Id="rId139" Type="http://schemas.openxmlformats.org/officeDocument/2006/relationships/ctrlProp" Target="../ctrlProps/ctrlProp538.xml" /><Relationship Id="rId400" Type="http://schemas.openxmlformats.org/officeDocument/2006/relationships/ctrlProp" Target="../ctrlProps/ctrlProp799.xml" /><Relationship Id="rId325" Type="http://schemas.openxmlformats.org/officeDocument/2006/relationships/ctrlProp" Target="../ctrlProps/ctrlProp724.xml" /><Relationship Id="rId264" Type="http://schemas.openxmlformats.org/officeDocument/2006/relationships/ctrlProp" Target="../ctrlProps/ctrlProp663.xml" /><Relationship Id="rId373" Type="http://schemas.openxmlformats.org/officeDocument/2006/relationships/ctrlProp" Target="../ctrlProps/ctrlProp772.xml" /><Relationship Id="rId157" Type="http://schemas.openxmlformats.org/officeDocument/2006/relationships/ctrlProp" Target="../ctrlProps/ctrlProp556.xml" /><Relationship Id="rId50" Type="http://schemas.openxmlformats.org/officeDocument/2006/relationships/ctrlProp" Target="../ctrlProps/ctrlProp449.xml" /><Relationship Id="rId315" Type="http://schemas.openxmlformats.org/officeDocument/2006/relationships/ctrlProp" Target="../ctrlProps/ctrlProp714.xml" /><Relationship Id="rId286" Type="http://schemas.openxmlformats.org/officeDocument/2006/relationships/ctrlProp" Target="../ctrlProps/ctrlProp685.xml" /><Relationship Id="rId410" Type="http://schemas.openxmlformats.org/officeDocument/2006/relationships/ctrlProp" Target="../ctrlProps/ctrlProp809.xml" /><Relationship Id="rId280" Type="http://schemas.openxmlformats.org/officeDocument/2006/relationships/ctrlProp" Target="../ctrlProps/ctrlProp679.xml" /><Relationship Id="rId6" Type="http://schemas.openxmlformats.org/officeDocument/2006/relationships/ctrlProp" Target="../ctrlProps/ctrlProp405.xml" /><Relationship Id="rId257" Type="http://schemas.openxmlformats.org/officeDocument/2006/relationships/ctrlProp" Target="../ctrlProps/ctrlProp656.xml" /><Relationship Id="rId182" Type="http://schemas.openxmlformats.org/officeDocument/2006/relationships/ctrlProp" Target="../ctrlProps/ctrlProp581.xml" /><Relationship Id="rId169" Type="http://schemas.openxmlformats.org/officeDocument/2006/relationships/ctrlProp" Target="../ctrlProps/ctrlProp568.xml" /><Relationship Id="rId185" Type="http://schemas.openxmlformats.org/officeDocument/2006/relationships/ctrlProp" Target="../ctrlProps/ctrlProp584.xml" /><Relationship Id="rId90" Type="http://schemas.openxmlformats.org/officeDocument/2006/relationships/ctrlProp" Target="../ctrlProps/ctrlProp489.xml" /><Relationship Id="rId34" Type="http://schemas.openxmlformats.org/officeDocument/2006/relationships/ctrlProp" Target="../ctrlProps/ctrlProp433.xml" /><Relationship Id="rId82" Type="http://schemas.openxmlformats.org/officeDocument/2006/relationships/ctrlProp" Target="../ctrlProps/ctrlProp481.xml" /><Relationship Id="rId154" Type="http://schemas.openxmlformats.org/officeDocument/2006/relationships/ctrlProp" Target="../ctrlProps/ctrlProp553.xml" /><Relationship Id="rId47" Type="http://schemas.openxmlformats.org/officeDocument/2006/relationships/ctrlProp" Target="../ctrlProps/ctrlProp446.xml" /><Relationship Id="rId186" Type="http://schemas.openxmlformats.org/officeDocument/2006/relationships/ctrlProp" Target="../ctrlProps/ctrlProp585.xml" /><Relationship Id="rId215" Type="http://schemas.openxmlformats.org/officeDocument/2006/relationships/ctrlProp" Target="../ctrlProps/ctrlProp614.xml" /><Relationship Id="rId163" Type="http://schemas.openxmlformats.org/officeDocument/2006/relationships/ctrlProp" Target="../ctrlProps/ctrlProp562.xml" /><Relationship Id="rId402" Type="http://schemas.openxmlformats.org/officeDocument/2006/relationships/ctrlProp" Target="../ctrlProps/ctrlProp801.xml" /><Relationship Id="rId183" Type="http://schemas.openxmlformats.org/officeDocument/2006/relationships/ctrlProp" Target="../ctrlProps/ctrlProp582.xml" /><Relationship Id="rId121" Type="http://schemas.openxmlformats.org/officeDocument/2006/relationships/ctrlProp" Target="../ctrlProps/ctrlProp520.xml" /><Relationship Id="rId233" Type="http://schemas.openxmlformats.org/officeDocument/2006/relationships/ctrlProp" Target="../ctrlProps/ctrlProp632.xml" /><Relationship Id="rId181" Type="http://schemas.openxmlformats.org/officeDocument/2006/relationships/ctrlProp" Target="../ctrlProps/ctrlProp580.xml" /><Relationship Id="rId250" Type="http://schemas.openxmlformats.org/officeDocument/2006/relationships/ctrlProp" Target="../ctrlProps/ctrlProp649.xml" /><Relationship Id="rId357" Type="http://schemas.openxmlformats.org/officeDocument/2006/relationships/ctrlProp" Target="../ctrlProps/ctrlProp756.xml" /><Relationship Id="rId133" Type="http://schemas.openxmlformats.org/officeDocument/2006/relationships/ctrlProp" Target="../ctrlProps/ctrlProp532.xml" /><Relationship Id="rId241" Type="http://schemas.openxmlformats.org/officeDocument/2006/relationships/ctrlProp" Target="../ctrlProps/ctrlProp640.xml" /><Relationship Id="rId420" Type="http://schemas.openxmlformats.org/officeDocument/2006/relationships/ctrlProp" Target="../ctrlProps/ctrlProp819.xml" /><Relationship Id="rId243" Type="http://schemas.openxmlformats.org/officeDocument/2006/relationships/ctrlProp" Target="../ctrlProps/ctrlProp642.xml" /><Relationship Id="rId393" Type="http://schemas.openxmlformats.org/officeDocument/2006/relationships/ctrlProp" Target="../ctrlProps/ctrlProp792.xml" /><Relationship Id="rId349" Type="http://schemas.openxmlformats.org/officeDocument/2006/relationships/ctrlProp" Target="../ctrlProps/ctrlProp748.xml" /><Relationship Id="rId135" Type="http://schemas.openxmlformats.org/officeDocument/2006/relationships/ctrlProp" Target="../ctrlProps/ctrlProp534.xml" /><Relationship Id="rId238" Type="http://schemas.openxmlformats.org/officeDocument/2006/relationships/ctrlProp" Target="../ctrlProps/ctrlProp637.xml" /><Relationship Id="rId339" Type="http://schemas.openxmlformats.org/officeDocument/2006/relationships/ctrlProp" Target="../ctrlProps/ctrlProp738.xml" /><Relationship Id="rId101" Type="http://schemas.openxmlformats.org/officeDocument/2006/relationships/ctrlProp" Target="../ctrlProps/ctrlProp500.xml" /><Relationship Id="rId44" Type="http://schemas.openxmlformats.org/officeDocument/2006/relationships/ctrlProp" Target="../ctrlProps/ctrlProp443.xml" /><Relationship Id="rId66" Type="http://schemas.openxmlformats.org/officeDocument/2006/relationships/ctrlProp" Target="../ctrlProps/ctrlProp465.xml" /><Relationship Id="rId70" Type="http://schemas.openxmlformats.org/officeDocument/2006/relationships/ctrlProp" Target="../ctrlProps/ctrlProp469.xml" /><Relationship Id="rId55" Type="http://schemas.openxmlformats.org/officeDocument/2006/relationships/ctrlProp" Target="../ctrlProps/ctrlProp454.xml" /><Relationship Id="rId344" Type="http://schemas.openxmlformats.org/officeDocument/2006/relationships/ctrlProp" Target="../ctrlProps/ctrlProp743.xml" /><Relationship Id="rId281" Type="http://schemas.openxmlformats.org/officeDocument/2006/relationships/ctrlProp" Target="../ctrlProps/ctrlProp680.xml" /><Relationship Id="rId329" Type="http://schemas.openxmlformats.org/officeDocument/2006/relationships/ctrlProp" Target="../ctrlProps/ctrlProp728.xml" /><Relationship Id="rId166" Type="http://schemas.openxmlformats.org/officeDocument/2006/relationships/ctrlProp" Target="../ctrlProps/ctrlProp565.xml" /><Relationship Id="rId20" Type="http://schemas.openxmlformats.org/officeDocument/2006/relationships/ctrlProp" Target="../ctrlProps/ctrlProp419.xml" /><Relationship Id="rId237" Type="http://schemas.openxmlformats.org/officeDocument/2006/relationships/ctrlProp" Target="../ctrlProps/ctrlProp636.xml" /><Relationship Id="rId414" Type="http://schemas.openxmlformats.org/officeDocument/2006/relationships/ctrlProp" Target="../ctrlProps/ctrlProp813.xml" /><Relationship Id="rId229" Type="http://schemas.openxmlformats.org/officeDocument/2006/relationships/ctrlProp" Target="../ctrlProps/ctrlProp628.xml" /><Relationship Id="rId364" Type="http://schemas.openxmlformats.org/officeDocument/2006/relationships/ctrlProp" Target="../ctrlProps/ctrlProp763.xml" /><Relationship Id="rId277" Type="http://schemas.openxmlformats.org/officeDocument/2006/relationships/ctrlProp" Target="../ctrlProps/ctrlProp676.xml" /><Relationship Id="rId217" Type="http://schemas.openxmlformats.org/officeDocument/2006/relationships/ctrlProp" Target="../ctrlProps/ctrlProp616.xml" /><Relationship Id="rId252" Type="http://schemas.openxmlformats.org/officeDocument/2006/relationships/ctrlProp" Target="../ctrlProps/ctrlProp651.xml" /><Relationship Id="rId208" Type="http://schemas.openxmlformats.org/officeDocument/2006/relationships/ctrlProp" Target="../ctrlProps/ctrlProp607.xml" /><Relationship Id="rId371" Type="http://schemas.openxmlformats.org/officeDocument/2006/relationships/ctrlProp" Target="../ctrlProps/ctrlProp770.xml" /><Relationship Id="rId48" Type="http://schemas.openxmlformats.org/officeDocument/2006/relationships/ctrlProp" Target="../ctrlProps/ctrlProp447.xml" /><Relationship Id="rId172" Type="http://schemas.openxmlformats.org/officeDocument/2006/relationships/ctrlProp" Target="../ctrlProps/ctrlProp571.xml" /><Relationship Id="rId275" Type="http://schemas.openxmlformats.org/officeDocument/2006/relationships/ctrlProp" Target="../ctrlProps/ctrlProp674.xml" /><Relationship Id="rId404" Type="http://schemas.openxmlformats.org/officeDocument/2006/relationships/ctrlProp" Target="../ctrlProps/ctrlProp803.xml" /><Relationship Id="rId320" Type="http://schemas.openxmlformats.org/officeDocument/2006/relationships/ctrlProp" Target="../ctrlProps/ctrlProp719.xml" /><Relationship Id="rId174" Type="http://schemas.openxmlformats.org/officeDocument/2006/relationships/ctrlProp" Target="../ctrlProps/ctrlProp573.xml" /><Relationship Id="rId353" Type="http://schemas.openxmlformats.org/officeDocument/2006/relationships/ctrlProp" Target="../ctrlProps/ctrlProp752.xml" /><Relationship Id="rId218" Type="http://schemas.openxmlformats.org/officeDocument/2006/relationships/ctrlProp" Target="../ctrlProps/ctrlProp617.xml" /><Relationship Id="rId326" Type="http://schemas.openxmlformats.org/officeDocument/2006/relationships/ctrlProp" Target="../ctrlProps/ctrlProp725.xml" /><Relationship Id="rId324" Type="http://schemas.openxmlformats.org/officeDocument/2006/relationships/ctrlProp" Target="../ctrlProps/ctrlProp723.xml" /><Relationship Id="rId379" Type="http://schemas.openxmlformats.org/officeDocument/2006/relationships/ctrlProp" Target="../ctrlProps/ctrlProp778.xml" /><Relationship Id="rId311" Type="http://schemas.openxmlformats.org/officeDocument/2006/relationships/ctrlProp" Target="../ctrlProps/ctrlProp710.xml" /><Relationship Id="rId245" Type="http://schemas.openxmlformats.org/officeDocument/2006/relationships/ctrlProp" Target="../ctrlProps/ctrlProp644.xml" /><Relationship Id="rId298" Type="http://schemas.openxmlformats.org/officeDocument/2006/relationships/ctrlProp" Target="../ctrlProps/ctrlProp697.xml" /><Relationship Id="rId411" Type="http://schemas.openxmlformats.org/officeDocument/2006/relationships/ctrlProp" Target="../ctrlProps/ctrlProp810.xml" /><Relationship Id="rId30" Type="http://schemas.openxmlformats.org/officeDocument/2006/relationships/ctrlProp" Target="../ctrlProps/ctrlProp429.xml" /><Relationship Id="rId26" Type="http://schemas.openxmlformats.org/officeDocument/2006/relationships/ctrlProp" Target="../ctrlProps/ctrlProp425.xml" /><Relationship Id="rId91" Type="http://schemas.openxmlformats.org/officeDocument/2006/relationships/ctrlProp" Target="../ctrlProps/ctrlProp490.xml" /><Relationship Id="rId93" Type="http://schemas.openxmlformats.org/officeDocument/2006/relationships/ctrlProp" Target="../ctrlProps/ctrlProp492.xml" /><Relationship Id="rId416" Type="http://schemas.openxmlformats.org/officeDocument/2006/relationships/ctrlProp" Target="../ctrlProps/ctrlProp815.xml" /><Relationship Id="rId136" Type="http://schemas.openxmlformats.org/officeDocument/2006/relationships/ctrlProp" Target="../ctrlProps/ctrlProp535.xml" /><Relationship Id="rId301" Type="http://schemas.openxmlformats.org/officeDocument/2006/relationships/ctrlProp" Target="../ctrlProps/ctrlProp700.xml" /><Relationship Id="rId309" Type="http://schemas.openxmlformats.org/officeDocument/2006/relationships/ctrlProp" Target="../ctrlProps/ctrlProp708.xml" /><Relationship Id="rId130" Type="http://schemas.openxmlformats.org/officeDocument/2006/relationships/ctrlProp" Target="../ctrlProps/ctrlProp529.xml" /><Relationship Id="rId112" Type="http://schemas.openxmlformats.org/officeDocument/2006/relationships/ctrlProp" Target="../ctrlProps/ctrlProp511.xml" /><Relationship Id="rId383" Type="http://schemas.openxmlformats.org/officeDocument/2006/relationships/ctrlProp" Target="../ctrlProps/ctrlProp782.xml" /><Relationship Id="rId378" Type="http://schemas.openxmlformats.org/officeDocument/2006/relationships/ctrlProp" Target="../ctrlProps/ctrlProp777.xml" /><Relationship Id="rId297" Type="http://schemas.openxmlformats.org/officeDocument/2006/relationships/ctrlProp" Target="../ctrlProps/ctrlProp696.xml" /><Relationship Id="rId377" Type="http://schemas.openxmlformats.org/officeDocument/2006/relationships/ctrlProp" Target="../ctrlProps/ctrlProp776.xml" /><Relationship Id="rId235" Type="http://schemas.openxmlformats.org/officeDocument/2006/relationships/ctrlProp" Target="../ctrlProps/ctrlProp634.xml" /><Relationship Id="rId319" Type="http://schemas.openxmlformats.org/officeDocument/2006/relationships/ctrlProp" Target="../ctrlProps/ctrlProp718.xml" /><Relationship Id="rId253" Type="http://schemas.openxmlformats.org/officeDocument/2006/relationships/ctrlProp" Target="../ctrlProps/ctrlProp652.xml" /><Relationship Id="rId341" Type="http://schemas.openxmlformats.org/officeDocument/2006/relationships/ctrlProp" Target="../ctrlProps/ctrlProp740.xml" /><Relationship Id="rId278" Type="http://schemas.openxmlformats.org/officeDocument/2006/relationships/ctrlProp" Target="../ctrlProps/ctrlProp677.xml" /><Relationship Id="rId415" Type="http://schemas.openxmlformats.org/officeDocument/2006/relationships/ctrlProp" Target="../ctrlProps/ctrlProp814.xml" /><Relationship Id="rId187" Type="http://schemas.openxmlformats.org/officeDocument/2006/relationships/ctrlProp" Target="../ctrlProps/ctrlProp586.xml" /><Relationship Id="rId153" Type="http://schemas.openxmlformats.org/officeDocument/2006/relationships/ctrlProp" Target="../ctrlProps/ctrlProp552.xml" /><Relationship Id="rId381" Type="http://schemas.openxmlformats.org/officeDocument/2006/relationships/ctrlProp" Target="../ctrlProps/ctrlProp780.xml" /><Relationship Id="rId78" Type="http://schemas.openxmlformats.org/officeDocument/2006/relationships/ctrlProp" Target="../ctrlProps/ctrlProp477.xml" /><Relationship Id="rId346" Type="http://schemas.openxmlformats.org/officeDocument/2006/relationships/ctrlProp" Target="../ctrlProps/ctrlProp745.xml" /><Relationship Id="rId412" Type="http://schemas.openxmlformats.org/officeDocument/2006/relationships/ctrlProp" Target="../ctrlProps/ctrlProp811.xml" /><Relationship Id="rId219" Type="http://schemas.openxmlformats.org/officeDocument/2006/relationships/ctrlProp" Target="../ctrlProps/ctrlProp618.xml" /><Relationship Id="rId239" Type="http://schemas.openxmlformats.org/officeDocument/2006/relationships/ctrlProp" Target="../ctrlProps/ctrlProp638.xml" /><Relationship Id="rId196" Type="http://schemas.openxmlformats.org/officeDocument/2006/relationships/ctrlProp" Target="../ctrlProps/ctrlProp595.xml" /><Relationship Id="rId54" Type="http://schemas.openxmlformats.org/officeDocument/2006/relationships/ctrlProp" Target="../ctrlProps/ctrlProp453.xml" /><Relationship Id="rId146" Type="http://schemas.openxmlformats.org/officeDocument/2006/relationships/ctrlProp" Target="../ctrlProps/ctrlProp545.xml" /><Relationship Id="rId7" Type="http://schemas.openxmlformats.org/officeDocument/2006/relationships/ctrlProp" Target="../ctrlProps/ctrlProp406.xml" /><Relationship Id="rId307" Type="http://schemas.openxmlformats.org/officeDocument/2006/relationships/ctrlProp" Target="../ctrlProps/ctrlProp706.xml" /><Relationship Id="rId225" Type="http://schemas.openxmlformats.org/officeDocument/2006/relationships/ctrlProp" Target="../ctrlProps/ctrlProp624.xml" /><Relationship Id="rId332" Type="http://schemas.openxmlformats.org/officeDocument/2006/relationships/ctrlProp" Target="../ctrlProps/ctrlProp731.xml" /><Relationship Id="rId302" Type="http://schemas.openxmlformats.org/officeDocument/2006/relationships/ctrlProp" Target="../ctrlProps/ctrlProp701.xml" /><Relationship Id="rId350" Type="http://schemas.openxmlformats.org/officeDocument/2006/relationships/ctrlProp" Target="../ctrlProps/ctrlProp749.xml" /><Relationship Id="rId260" Type="http://schemas.openxmlformats.org/officeDocument/2006/relationships/ctrlProp" Target="../ctrlProps/ctrlProp659.xml" /><Relationship Id="rId18" Type="http://schemas.openxmlformats.org/officeDocument/2006/relationships/ctrlProp" Target="../ctrlProps/ctrlProp417.xml" /><Relationship Id="rId334" Type="http://schemas.openxmlformats.org/officeDocument/2006/relationships/ctrlProp" Target="../ctrlProps/ctrlProp733.xml" /><Relationship Id="rId147" Type="http://schemas.openxmlformats.org/officeDocument/2006/relationships/ctrlProp" Target="../ctrlProps/ctrlProp546.xml" /><Relationship Id="rId27" Type="http://schemas.openxmlformats.org/officeDocument/2006/relationships/ctrlProp" Target="../ctrlProps/ctrlProp426.xml" /><Relationship Id="rId151" Type="http://schemas.openxmlformats.org/officeDocument/2006/relationships/ctrlProp" Target="../ctrlProps/ctrlProp550.xml" /><Relationship Id="rId337" Type="http://schemas.openxmlformats.org/officeDocument/2006/relationships/ctrlProp" Target="../ctrlProps/ctrlProp736.xml" /><Relationship Id="rId123" Type="http://schemas.openxmlformats.org/officeDocument/2006/relationships/ctrlProp" Target="../ctrlProps/ctrlProp522.xml" /><Relationship Id="rId227" Type="http://schemas.openxmlformats.org/officeDocument/2006/relationships/ctrlProp" Target="../ctrlProps/ctrlProp626.xml" /><Relationship Id="rId248" Type="http://schemas.openxmlformats.org/officeDocument/2006/relationships/ctrlProp" Target="../ctrlProps/ctrlProp647.xml" /><Relationship Id="rId175" Type="http://schemas.openxmlformats.org/officeDocument/2006/relationships/ctrlProp" Target="../ctrlProps/ctrlProp574.xml" /><Relationship Id="rId103" Type="http://schemas.openxmlformats.org/officeDocument/2006/relationships/ctrlProp" Target="../ctrlProps/ctrlProp502.xml" /><Relationship Id="rId268" Type="http://schemas.openxmlformats.org/officeDocument/2006/relationships/ctrlProp" Target="../ctrlProps/ctrlProp667.xml" /><Relationship Id="rId11" Type="http://schemas.openxmlformats.org/officeDocument/2006/relationships/ctrlProp" Target="../ctrlProps/ctrlProp410.xml" /><Relationship Id="rId318" Type="http://schemas.openxmlformats.org/officeDocument/2006/relationships/ctrlProp" Target="../ctrlProps/ctrlProp717.xml" /><Relationship Id="rId287" Type="http://schemas.openxmlformats.org/officeDocument/2006/relationships/ctrlProp" Target="../ctrlProps/ctrlProp686.xml" /><Relationship Id="rId64" Type="http://schemas.openxmlformats.org/officeDocument/2006/relationships/ctrlProp" Target="../ctrlProps/ctrlProp463.xml" /><Relationship Id="rId242" Type="http://schemas.openxmlformats.org/officeDocument/2006/relationships/ctrlProp" Target="../ctrlProps/ctrlProp641.xml" /><Relationship Id="rId126" Type="http://schemas.openxmlformats.org/officeDocument/2006/relationships/ctrlProp" Target="../ctrlProps/ctrlProp525.xml" /><Relationship Id="rId118" Type="http://schemas.openxmlformats.org/officeDocument/2006/relationships/ctrlProp" Target="../ctrlProps/ctrlProp517.xml" /><Relationship Id="rId13" Type="http://schemas.openxmlformats.org/officeDocument/2006/relationships/ctrlProp" Target="../ctrlProps/ctrlProp412.xml" /><Relationship Id="rId178" Type="http://schemas.openxmlformats.org/officeDocument/2006/relationships/ctrlProp" Target="../ctrlProps/ctrlProp577.xml" /><Relationship Id="rId88" Type="http://schemas.openxmlformats.org/officeDocument/2006/relationships/ctrlProp" Target="../ctrlProps/ctrlProp487.xml" /><Relationship Id="rId356" Type="http://schemas.openxmlformats.org/officeDocument/2006/relationships/ctrlProp" Target="../ctrlProps/ctrlProp755.xml" /><Relationship Id="rId308" Type="http://schemas.openxmlformats.org/officeDocument/2006/relationships/ctrlProp" Target="../ctrlProps/ctrlProp707.xml" /><Relationship Id="rId276" Type="http://schemas.openxmlformats.org/officeDocument/2006/relationships/ctrlProp" Target="../ctrlProps/ctrlProp675.xml" /><Relationship Id="rId272" Type="http://schemas.openxmlformats.org/officeDocument/2006/relationships/ctrlProp" Target="../ctrlProps/ctrlProp671.xml" /><Relationship Id="rId316" Type="http://schemas.openxmlformats.org/officeDocument/2006/relationships/ctrlProp" Target="../ctrlProps/ctrlProp715.xml" /><Relationship Id="rId226" Type="http://schemas.openxmlformats.org/officeDocument/2006/relationships/ctrlProp" Target="../ctrlProps/ctrlProp625.xml" /><Relationship Id="rId317" Type="http://schemas.openxmlformats.org/officeDocument/2006/relationships/ctrlProp" Target="../ctrlProps/ctrlProp716.xml" /><Relationship Id="rId403" Type="http://schemas.openxmlformats.org/officeDocument/2006/relationships/ctrlProp" Target="../ctrlProps/ctrlProp802.xml" /><Relationship Id="rId25" Type="http://schemas.openxmlformats.org/officeDocument/2006/relationships/ctrlProp" Target="../ctrlProps/ctrlProp424.xml" /><Relationship Id="rId358" Type="http://schemas.openxmlformats.org/officeDocument/2006/relationships/ctrlProp" Target="../ctrlProps/ctrlProp757.xml" /><Relationship Id="rId251" Type="http://schemas.openxmlformats.org/officeDocument/2006/relationships/ctrlProp" Target="../ctrlProps/ctrlProp650.xml" /><Relationship Id="rId16" Type="http://schemas.openxmlformats.org/officeDocument/2006/relationships/ctrlProp" Target="../ctrlProps/ctrlProp415.xml" /><Relationship Id="rId69" Type="http://schemas.openxmlformats.org/officeDocument/2006/relationships/ctrlProp" Target="../ctrlProps/ctrlProp468.xml" /><Relationship Id="rId270" Type="http://schemas.openxmlformats.org/officeDocument/2006/relationships/ctrlProp" Target="../ctrlProps/ctrlProp669.xml" /><Relationship Id="rId310" Type="http://schemas.openxmlformats.org/officeDocument/2006/relationships/ctrlProp" Target="../ctrlProps/ctrlProp709.xml" /><Relationship Id="rId197" Type="http://schemas.openxmlformats.org/officeDocument/2006/relationships/ctrlProp" Target="../ctrlProps/ctrlProp596.xml" /><Relationship Id="rId362" Type="http://schemas.openxmlformats.org/officeDocument/2006/relationships/ctrlProp" Target="../ctrlProps/ctrlProp761.xml" /><Relationship Id="rId40" Type="http://schemas.openxmlformats.org/officeDocument/2006/relationships/ctrlProp" Target="../ctrlProps/ctrlProp439.xml" /><Relationship Id="rId331" Type="http://schemas.openxmlformats.org/officeDocument/2006/relationships/ctrlProp" Target="../ctrlProps/ctrlProp730.xml" /><Relationship Id="rId384" Type="http://schemas.openxmlformats.org/officeDocument/2006/relationships/ctrlProp" Target="../ctrlProps/ctrlProp783.xml" /><Relationship Id="rId131" Type="http://schemas.openxmlformats.org/officeDocument/2006/relationships/ctrlProp" Target="../ctrlProps/ctrlProp530.xml" /><Relationship Id="rId200" Type="http://schemas.openxmlformats.org/officeDocument/2006/relationships/ctrlProp" Target="../ctrlProps/ctrlProp599.xml" /><Relationship Id="rId142" Type="http://schemas.openxmlformats.org/officeDocument/2006/relationships/ctrlProp" Target="../ctrlProps/ctrlProp541.xml" /><Relationship Id="rId115" Type="http://schemas.openxmlformats.org/officeDocument/2006/relationships/ctrlProp" Target="../ctrlProps/ctrlProp514.xml" /><Relationship Id="rId120" Type="http://schemas.openxmlformats.org/officeDocument/2006/relationships/ctrlProp" Target="../ctrlProps/ctrlProp519.xml" /><Relationship Id="rId391" Type="http://schemas.openxmlformats.org/officeDocument/2006/relationships/ctrlProp" Target="../ctrlProps/ctrlProp790.xml" /><Relationship Id="rId382" Type="http://schemas.openxmlformats.org/officeDocument/2006/relationships/ctrlProp" Target="../ctrlProps/ctrlProp781.xml" /><Relationship Id="rId359" Type="http://schemas.openxmlformats.org/officeDocument/2006/relationships/ctrlProp" Target="../ctrlProps/ctrlProp758.xml" /><Relationship Id="rId312" Type="http://schemas.openxmlformats.org/officeDocument/2006/relationships/ctrlProp" Target="../ctrlProps/ctrlProp711.xml" /><Relationship Id="rId231" Type="http://schemas.openxmlformats.org/officeDocument/2006/relationships/ctrlProp" Target="../ctrlProps/ctrlProp630.xml" /><Relationship Id="rId216" Type="http://schemas.openxmlformats.org/officeDocument/2006/relationships/ctrlProp" Target="../ctrlProps/ctrlProp615.xml" /><Relationship Id="rId160" Type="http://schemas.openxmlformats.org/officeDocument/2006/relationships/ctrlProp" Target="../ctrlProps/ctrlProp559.xml" /><Relationship Id="rId345" Type="http://schemas.openxmlformats.org/officeDocument/2006/relationships/ctrlProp" Target="../ctrlProps/ctrlProp744.xml" /><Relationship Id="rId244" Type="http://schemas.openxmlformats.org/officeDocument/2006/relationships/ctrlProp" Target="../ctrlProps/ctrlProp643.xml" /><Relationship Id="rId96" Type="http://schemas.openxmlformats.org/officeDocument/2006/relationships/ctrlProp" Target="../ctrlProps/ctrlProp495.xml" /><Relationship Id="rId52" Type="http://schemas.openxmlformats.org/officeDocument/2006/relationships/ctrlProp" Target="../ctrlProps/ctrlProp451.xml" /><Relationship Id="rId105" Type="http://schemas.openxmlformats.org/officeDocument/2006/relationships/ctrlProp" Target="../ctrlProps/ctrlProp504.xml" /><Relationship Id="rId97" Type="http://schemas.openxmlformats.org/officeDocument/2006/relationships/ctrlProp" Target="../ctrlProps/ctrlProp496.xml" /><Relationship Id="rId76" Type="http://schemas.openxmlformats.org/officeDocument/2006/relationships/ctrlProp" Target="../ctrlProps/ctrlProp475.xml" /><Relationship Id="rId46" Type="http://schemas.openxmlformats.org/officeDocument/2006/relationships/ctrlProp" Target="../ctrlProps/ctrlProp445.xml" /><Relationship Id="rId348" Type="http://schemas.openxmlformats.org/officeDocument/2006/relationships/ctrlProp" Target="../ctrlProps/ctrlProp747.xml" /><Relationship Id="rId365" Type="http://schemas.openxmlformats.org/officeDocument/2006/relationships/ctrlProp" Target="../ctrlProps/ctrlProp764.xml" /><Relationship Id="rId109" Type="http://schemas.openxmlformats.org/officeDocument/2006/relationships/ctrlProp" Target="../ctrlProps/ctrlProp508.xml" /><Relationship Id="rId77" Type="http://schemas.openxmlformats.org/officeDocument/2006/relationships/ctrlProp" Target="../ctrlProps/ctrlProp476.xml" /><Relationship Id="rId74" Type="http://schemas.openxmlformats.org/officeDocument/2006/relationships/ctrlProp" Target="../ctrlProps/ctrlProp473.xml" /><Relationship Id="rId292" Type="http://schemas.openxmlformats.org/officeDocument/2006/relationships/ctrlProp" Target="../ctrlProps/ctrlProp691.xml" /><Relationship Id="rId405" Type="http://schemas.openxmlformats.org/officeDocument/2006/relationships/ctrlProp" Target="../ctrlProps/ctrlProp804.xml" /><Relationship Id="rId23" Type="http://schemas.openxmlformats.org/officeDocument/2006/relationships/ctrlProp" Target="../ctrlProps/ctrlProp422.xml" /><Relationship Id="rId212" Type="http://schemas.openxmlformats.org/officeDocument/2006/relationships/ctrlProp" Target="../ctrlProps/ctrlProp611.xml" /><Relationship Id="rId94" Type="http://schemas.openxmlformats.org/officeDocument/2006/relationships/ctrlProp" Target="../ctrlProps/ctrlProp493.xml" /><Relationship Id="rId173" Type="http://schemas.openxmlformats.org/officeDocument/2006/relationships/ctrlProp" Target="../ctrlProps/ctrlProp572.xml" /><Relationship Id="rId370" Type="http://schemas.openxmlformats.org/officeDocument/2006/relationships/ctrlProp" Target="../ctrlProps/ctrlProp769.xml" /><Relationship Id="rId408" Type="http://schemas.openxmlformats.org/officeDocument/2006/relationships/ctrlProp" Target="../ctrlProps/ctrlProp807.xml" /><Relationship Id="rId137" Type="http://schemas.openxmlformats.org/officeDocument/2006/relationships/ctrlProp" Target="../ctrlProps/ctrlProp536.xml" /><Relationship Id="rId360" Type="http://schemas.openxmlformats.org/officeDocument/2006/relationships/ctrlProp" Target="../ctrlProps/ctrlProp759.xml" /><Relationship Id="rId347" Type="http://schemas.openxmlformats.org/officeDocument/2006/relationships/ctrlProp" Target="../ctrlProps/ctrlProp746.xml" /><Relationship Id="rId407" Type="http://schemas.openxmlformats.org/officeDocument/2006/relationships/ctrlProp" Target="../ctrlProps/ctrlProp806.xml" /><Relationship Id="rId134" Type="http://schemas.openxmlformats.org/officeDocument/2006/relationships/ctrlProp" Target="../ctrlProps/ctrlProp533.xml" /><Relationship Id="rId99" Type="http://schemas.openxmlformats.org/officeDocument/2006/relationships/ctrlProp" Target="../ctrlProps/ctrlProp498.xml" /><Relationship Id="rId279" Type="http://schemas.openxmlformats.org/officeDocument/2006/relationships/ctrlProp" Target="../ctrlProps/ctrlProp678.xml" /><Relationship Id="rId351" Type="http://schemas.openxmlformats.org/officeDocument/2006/relationships/ctrlProp" Target="../ctrlProps/ctrlProp750.xml" /><Relationship Id="rId56" Type="http://schemas.openxmlformats.org/officeDocument/2006/relationships/ctrlProp" Target="../ctrlProps/ctrlProp455.xml" /><Relationship Id="rId333" Type="http://schemas.openxmlformats.org/officeDocument/2006/relationships/ctrlProp" Target="../ctrlProps/ctrlProp732.xml" /><Relationship Id="rId291" Type="http://schemas.openxmlformats.org/officeDocument/2006/relationships/ctrlProp" Target="../ctrlProps/ctrlProp690.xml" /><Relationship Id="rId363" Type="http://schemas.openxmlformats.org/officeDocument/2006/relationships/ctrlProp" Target="../ctrlProps/ctrlProp762.xml" /><Relationship Id="rId295" Type="http://schemas.openxmlformats.org/officeDocument/2006/relationships/ctrlProp" Target="../ctrlProps/ctrlProp694.xml" /><Relationship Id="rId111" Type="http://schemas.openxmlformats.org/officeDocument/2006/relationships/ctrlProp" Target="../ctrlProps/ctrlProp510.xml" /><Relationship Id="rId60" Type="http://schemas.openxmlformats.org/officeDocument/2006/relationships/ctrlProp" Target="../ctrlProps/ctrlProp459.xml" /><Relationship Id="rId191" Type="http://schemas.openxmlformats.org/officeDocument/2006/relationships/ctrlProp" Target="../ctrlProps/ctrlProp590.xml" /><Relationship Id="rId89" Type="http://schemas.openxmlformats.org/officeDocument/2006/relationships/ctrlProp" Target="../ctrlProps/ctrlProp488.xml" /><Relationship Id="rId192" Type="http://schemas.openxmlformats.org/officeDocument/2006/relationships/ctrlProp" Target="../ctrlProps/ctrlProp591.xml" /><Relationship Id="rId45" Type="http://schemas.openxmlformats.org/officeDocument/2006/relationships/ctrlProp" Target="../ctrlProps/ctrlProp444.xml" /><Relationship Id="rId83" Type="http://schemas.openxmlformats.org/officeDocument/2006/relationships/ctrlProp" Target="../ctrlProps/ctrlProp482.xml" /><Relationship Id="rId303" Type="http://schemas.openxmlformats.org/officeDocument/2006/relationships/ctrlProp" Target="../ctrlProps/ctrlProp702.xml" /><Relationship Id="rId256" Type="http://schemas.openxmlformats.org/officeDocument/2006/relationships/ctrlProp" Target="../ctrlProps/ctrlProp655.xml" /><Relationship Id="rId265" Type="http://schemas.openxmlformats.org/officeDocument/2006/relationships/ctrlProp" Target="../ctrlProps/ctrlProp664.xml" /><Relationship Id="rId35" Type="http://schemas.openxmlformats.org/officeDocument/2006/relationships/ctrlProp" Target="../ctrlProps/ctrlProp434.xml" /><Relationship Id="rId271" Type="http://schemas.openxmlformats.org/officeDocument/2006/relationships/ctrlProp" Target="../ctrlProps/ctrlProp670.xml" /><Relationship Id="rId32" Type="http://schemas.openxmlformats.org/officeDocument/2006/relationships/ctrlProp" Target="../ctrlProps/ctrlProp431.xml" /><Relationship Id="rId156" Type="http://schemas.openxmlformats.org/officeDocument/2006/relationships/ctrlProp" Target="../ctrlProps/ctrlProp555.xml" /><Relationship Id="rId161" Type="http://schemas.openxmlformats.org/officeDocument/2006/relationships/ctrlProp" Target="../ctrlProps/ctrlProp560.xml" /><Relationship Id="rId144" Type="http://schemas.openxmlformats.org/officeDocument/2006/relationships/ctrlProp" Target="../ctrlProps/ctrlProp543.xml" /><Relationship Id="rId162" Type="http://schemas.openxmlformats.org/officeDocument/2006/relationships/ctrlProp" Target="../ctrlProps/ctrlProp561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34" Type="http://schemas.openxmlformats.org/officeDocument/2006/relationships/ctrlProp" Target="../ctrlProps/ctrlProp953.xml" /><Relationship Id="rId86" Type="http://schemas.openxmlformats.org/officeDocument/2006/relationships/ctrlProp" Target="../ctrlProps/ctrlProp905.xml" /><Relationship Id="rId241" Type="http://schemas.openxmlformats.org/officeDocument/2006/relationships/ctrlProp" Target="../ctrlProps/ctrlProp1060.xml" /><Relationship Id="rId261" Type="http://schemas.openxmlformats.org/officeDocument/2006/relationships/ctrlProp" Target="../ctrlProps/ctrlProp1080.xml" /><Relationship Id="rId206" Type="http://schemas.openxmlformats.org/officeDocument/2006/relationships/ctrlProp" Target="../ctrlProps/ctrlProp1025.xml" /><Relationship Id="rId276" Type="http://schemas.openxmlformats.org/officeDocument/2006/relationships/ctrlProp" Target="../ctrlProps/ctrlProp1095.xml" /><Relationship Id="rId25" Type="http://schemas.openxmlformats.org/officeDocument/2006/relationships/ctrlProp" Target="../ctrlProps/ctrlProp844.xml" /><Relationship Id="rId148" Type="http://schemas.openxmlformats.org/officeDocument/2006/relationships/ctrlProp" Target="../ctrlProps/ctrlProp967.xml" /><Relationship Id="rId149" Type="http://schemas.openxmlformats.org/officeDocument/2006/relationships/ctrlProp" Target="../ctrlProps/ctrlProp968.xml" /><Relationship Id="rId100" Type="http://schemas.openxmlformats.org/officeDocument/2006/relationships/ctrlProp" Target="../ctrlProps/ctrlProp919.xml" /><Relationship Id="rId97" Type="http://schemas.openxmlformats.org/officeDocument/2006/relationships/ctrlProp" Target="../ctrlProps/ctrlProp916.xml" /><Relationship Id="rId205" Type="http://schemas.openxmlformats.org/officeDocument/2006/relationships/ctrlProp" Target="../ctrlProps/ctrlProp1024.xml" /><Relationship Id="rId124" Type="http://schemas.openxmlformats.org/officeDocument/2006/relationships/ctrlProp" Target="../ctrlProps/ctrlProp943.xml" /><Relationship Id="rId104" Type="http://schemas.openxmlformats.org/officeDocument/2006/relationships/ctrlProp" Target="../ctrlProps/ctrlProp923.xml" /><Relationship Id="rId94" Type="http://schemas.openxmlformats.org/officeDocument/2006/relationships/ctrlProp" Target="../ctrlProps/ctrlProp913.xml" /><Relationship Id="rId146" Type="http://schemas.openxmlformats.org/officeDocument/2006/relationships/ctrlProp" Target="../ctrlProps/ctrlProp965.xml" /><Relationship Id="rId77" Type="http://schemas.openxmlformats.org/officeDocument/2006/relationships/ctrlProp" Target="../ctrlProps/ctrlProp896.xml" /><Relationship Id="rId286" Type="http://schemas.openxmlformats.org/officeDocument/2006/relationships/ctrlProp" Target="../ctrlProps/ctrlProp1105.xml" /><Relationship Id="rId294" Type="http://schemas.openxmlformats.org/officeDocument/2006/relationships/ctrlProp" Target="../ctrlProps/ctrlProp1113.xml" /><Relationship Id="rId247" Type="http://schemas.openxmlformats.org/officeDocument/2006/relationships/ctrlProp" Target="../ctrlProps/ctrlProp1066.xml" /><Relationship Id="rId181" Type="http://schemas.openxmlformats.org/officeDocument/2006/relationships/ctrlProp" Target="../ctrlProps/ctrlProp1000.xml" /><Relationship Id="rId91" Type="http://schemas.openxmlformats.org/officeDocument/2006/relationships/ctrlProp" Target="../ctrlProps/ctrlProp910.xml" /><Relationship Id="rId228" Type="http://schemas.openxmlformats.org/officeDocument/2006/relationships/ctrlProp" Target="../ctrlProps/ctrlProp1047.xml" /><Relationship Id="rId163" Type="http://schemas.openxmlformats.org/officeDocument/2006/relationships/ctrlProp" Target="../ctrlProps/ctrlProp982.xml" /><Relationship Id="rId298" Type="http://schemas.openxmlformats.org/officeDocument/2006/relationships/ctrlProp" Target="../ctrlProps/ctrlProp1117.xml" /><Relationship Id="rId274" Type="http://schemas.openxmlformats.org/officeDocument/2006/relationships/ctrlProp" Target="../ctrlProps/ctrlProp1093.xml" /><Relationship Id="rId24" Type="http://schemas.openxmlformats.org/officeDocument/2006/relationships/ctrlProp" Target="../ctrlProps/ctrlProp843.xml" /><Relationship Id="rId287" Type="http://schemas.openxmlformats.org/officeDocument/2006/relationships/ctrlProp" Target="../ctrlProps/ctrlProp1106.xml" /><Relationship Id="rId73" Type="http://schemas.openxmlformats.org/officeDocument/2006/relationships/ctrlProp" Target="../ctrlProps/ctrlProp892.xml" /><Relationship Id="rId213" Type="http://schemas.openxmlformats.org/officeDocument/2006/relationships/ctrlProp" Target="../ctrlProps/ctrlProp1032.xml" /><Relationship Id="rId190" Type="http://schemas.openxmlformats.org/officeDocument/2006/relationships/ctrlProp" Target="../ctrlProps/ctrlProp1009.xml" /><Relationship Id="rId220" Type="http://schemas.openxmlformats.org/officeDocument/2006/relationships/ctrlProp" Target="../ctrlProps/ctrlProp1039.xml" /><Relationship Id="rId65" Type="http://schemas.openxmlformats.org/officeDocument/2006/relationships/ctrlProp" Target="../ctrlProps/ctrlProp884.xml" /><Relationship Id="rId122" Type="http://schemas.openxmlformats.org/officeDocument/2006/relationships/ctrlProp" Target="../ctrlProps/ctrlProp941.xml" /><Relationship Id="rId141" Type="http://schemas.openxmlformats.org/officeDocument/2006/relationships/ctrlProp" Target="../ctrlProps/ctrlProp960.xml" /><Relationship Id="rId177" Type="http://schemas.openxmlformats.org/officeDocument/2006/relationships/ctrlProp" Target="../ctrlProps/ctrlProp996.xml" /><Relationship Id="rId16" Type="http://schemas.openxmlformats.org/officeDocument/2006/relationships/ctrlProp" Target="../ctrlProps/ctrlProp835.xml" /><Relationship Id="rId110" Type="http://schemas.openxmlformats.org/officeDocument/2006/relationships/ctrlProp" Target="../ctrlProps/ctrlProp929.xml" /><Relationship Id="rId168" Type="http://schemas.openxmlformats.org/officeDocument/2006/relationships/ctrlProp" Target="../ctrlProps/ctrlProp987.xml" /><Relationship Id="rId64" Type="http://schemas.openxmlformats.org/officeDocument/2006/relationships/ctrlProp" Target="../ctrlProps/ctrlProp883.xml" /><Relationship Id="rId285" Type="http://schemas.openxmlformats.org/officeDocument/2006/relationships/ctrlProp" Target="../ctrlProps/ctrlProp1104.xml" /><Relationship Id="rId249" Type="http://schemas.openxmlformats.org/officeDocument/2006/relationships/ctrlProp" Target="../ctrlProps/ctrlProp1068.xml" /><Relationship Id="rId272" Type="http://schemas.openxmlformats.org/officeDocument/2006/relationships/ctrlProp" Target="../ctrlProps/ctrlProp1091.xml" /><Relationship Id="rId39" Type="http://schemas.openxmlformats.org/officeDocument/2006/relationships/ctrlProp" Target="../ctrlProps/ctrlProp858.xml" /><Relationship Id="rId222" Type="http://schemas.openxmlformats.org/officeDocument/2006/relationships/ctrlProp" Target="../ctrlProps/ctrlProp1041.xml" /><Relationship Id="rId232" Type="http://schemas.openxmlformats.org/officeDocument/2006/relationships/ctrlProp" Target="../ctrlProps/ctrlProp1051.xml" /><Relationship Id="rId7" Type="http://schemas.openxmlformats.org/officeDocument/2006/relationships/ctrlProp" Target="../ctrlProps/ctrlProp826.xml" /><Relationship Id="rId126" Type="http://schemas.openxmlformats.org/officeDocument/2006/relationships/ctrlProp" Target="../ctrlProps/ctrlProp945.xml" /><Relationship Id="rId107" Type="http://schemas.openxmlformats.org/officeDocument/2006/relationships/ctrlProp" Target="../ctrlProps/ctrlProp926.xml" /><Relationship Id="rId60" Type="http://schemas.openxmlformats.org/officeDocument/2006/relationships/ctrlProp" Target="../ctrlProps/ctrlProp879.xml" /><Relationship Id="rId233" Type="http://schemas.openxmlformats.org/officeDocument/2006/relationships/ctrlProp" Target="../ctrlProps/ctrlProp1052.xml" /><Relationship Id="rId260" Type="http://schemas.openxmlformats.org/officeDocument/2006/relationships/ctrlProp" Target="../ctrlProps/ctrlProp1079.xml" /><Relationship Id="rId108" Type="http://schemas.openxmlformats.org/officeDocument/2006/relationships/ctrlProp" Target="../ctrlProps/ctrlProp927.xml" /><Relationship Id="rId237" Type="http://schemas.openxmlformats.org/officeDocument/2006/relationships/ctrlProp" Target="../ctrlProps/ctrlProp1056.xml" /><Relationship Id="rId191" Type="http://schemas.openxmlformats.org/officeDocument/2006/relationships/ctrlProp" Target="../ctrlProps/ctrlProp1010.xml" /><Relationship Id="rId161" Type="http://schemas.openxmlformats.org/officeDocument/2006/relationships/ctrlProp" Target="../ctrlProps/ctrlProp980.xml" /><Relationship Id="rId70" Type="http://schemas.openxmlformats.org/officeDocument/2006/relationships/ctrlProp" Target="../ctrlProps/ctrlProp889.xml" /><Relationship Id="rId234" Type="http://schemas.openxmlformats.org/officeDocument/2006/relationships/ctrlProp" Target="../ctrlProps/ctrlProp1053.xml" /><Relationship Id="rId4" Type="http://schemas.openxmlformats.org/officeDocument/2006/relationships/ctrlProp" Target="../ctrlProps/ctrlProp823.xml" /><Relationship Id="rId267" Type="http://schemas.openxmlformats.org/officeDocument/2006/relationships/ctrlProp" Target="../ctrlProps/ctrlProp1086.xml" /><Relationship Id="rId95" Type="http://schemas.openxmlformats.org/officeDocument/2006/relationships/ctrlProp" Target="../ctrlProps/ctrlProp914.xml" /><Relationship Id="rId270" Type="http://schemas.openxmlformats.org/officeDocument/2006/relationships/ctrlProp" Target="../ctrlProps/ctrlProp1089.xml" /><Relationship Id="rId136" Type="http://schemas.openxmlformats.org/officeDocument/2006/relationships/ctrlProp" Target="../ctrlProps/ctrlProp955.xml" /><Relationship Id="rId292" Type="http://schemas.openxmlformats.org/officeDocument/2006/relationships/ctrlProp" Target="../ctrlProps/ctrlProp1111.xml" /><Relationship Id="rId251" Type="http://schemas.openxmlformats.org/officeDocument/2006/relationships/ctrlProp" Target="../ctrlProps/ctrlProp1070.xml" /><Relationship Id="rId88" Type="http://schemas.openxmlformats.org/officeDocument/2006/relationships/ctrlProp" Target="../ctrlProps/ctrlProp907.xml" /><Relationship Id="rId165" Type="http://schemas.openxmlformats.org/officeDocument/2006/relationships/ctrlProp" Target="../ctrlProps/ctrlProp984.xml" /><Relationship Id="rId84" Type="http://schemas.openxmlformats.org/officeDocument/2006/relationships/ctrlProp" Target="../ctrlProps/ctrlProp903.xml" /><Relationship Id="rId153" Type="http://schemas.openxmlformats.org/officeDocument/2006/relationships/ctrlProp" Target="../ctrlProps/ctrlProp972.xml" /><Relationship Id="rId207" Type="http://schemas.openxmlformats.org/officeDocument/2006/relationships/ctrlProp" Target="../ctrlProps/ctrlProp1026.xml" /><Relationship Id="rId5" Type="http://schemas.openxmlformats.org/officeDocument/2006/relationships/ctrlProp" Target="../ctrlProps/ctrlProp824.xml" /><Relationship Id="rId199" Type="http://schemas.openxmlformats.org/officeDocument/2006/relationships/ctrlProp" Target="../ctrlProps/ctrlProp1018.xml" /><Relationship Id="rId9" Type="http://schemas.openxmlformats.org/officeDocument/2006/relationships/ctrlProp" Target="../ctrlProps/ctrlProp828.xml" /><Relationship Id="rId115" Type="http://schemas.openxmlformats.org/officeDocument/2006/relationships/ctrlProp" Target="../ctrlProps/ctrlProp934.xml" /><Relationship Id="rId143" Type="http://schemas.openxmlformats.org/officeDocument/2006/relationships/ctrlProp" Target="../ctrlProps/ctrlProp962.xml" /><Relationship Id="rId196" Type="http://schemas.openxmlformats.org/officeDocument/2006/relationships/ctrlProp" Target="../ctrlProps/ctrlProp1015.xml" /><Relationship Id="rId102" Type="http://schemas.openxmlformats.org/officeDocument/2006/relationships/ctrlProp" Target="../ctrlProps/ctrlProp921.xml" /><Relationship Id="rId12" Type="http://schemas.openxmlformats.org/officeDocument/2006/relationships/ctrlProp" Target="../ctrlProps/ctrlProp831.xml" /><Relationship Id="rId30" Type="http://schemas.openxmlformats.org/officeDocument/2006/relationships/ctrlProp" Target="../ctrlProps/ctrlProp849.xml" /><Relationship Id="rId113" Type="http://schemas.openxmlformats.org/officeDocument/2006/relationships/ctrlProp" Target="../ctrlProps/ctrlProp932.xml" /><Relationship Id="rId167" Type="http://schemas.openxmlformats.org/officeDocument/2006/relationships/ctrlProp" Target="../ctrlProps/ctrlProp986.xml" /><Relationship Id="rId246" Type="http://schemas.openxmlformats.org/officeDocument/2006/relationships/ctrlProp" Target="../ctrlProps/ctrlProp1065.xml" /><Relationship Id="rId152" Type="http://schemas.openxmlformats.org/officeDocument/2006/relationships/ctrlProp" Target="../ctrlProps/ctrlProp971.xml" /><Relationship Id="rId172" Type="http://schemas.openxmlformats.org/officeDocument/2006/relationships/ctrlProp" Target="../ctrlProps/ctrlProp991.xml" /><Relationship Id="rId43" Type="http://schemas.openxmlformats.org/officeDocument/2006/relationships/ctrlProp" Target="../ctrlProps/ctrlProp862.xml" /><Relationship Id="rId296" Type="http://schemas.openxmlformats.org/officeDocument/2006/relationships/ctrlProp" Target="../ctrlProps/ctrlProp1115.xml" /><Relationship Id="rId55" Type="http://schemas.openxmlformats.org/officeDocument/2006/relationships/ctrlProp" Target="../ctrlProps/ctrlProp874.xml" /><Relationship Id="rId93" Type="http://schemas.openxmlformats.org/officeDocument/2006/relationships/ctrlProp" Target="../ctrlProps/ctrlProp912.xml" /><Relationship Id="rId266" Type="http://schemas.openxmlformats.org/officeDocument/2006/relationships/ctrlProp" Target="../ctrlProps/ctrlProp1085.xml" /><Relationship Id="rId242" Type="http://schemas.openxmlformats.org/officeDocument/2006/relationships/ctrlProp" Target="../ctrlProps/ctrlProp1061.xml" /><Relationship Id="rId42" Type="http://schemas.openxmlformats.org/officeDocument/2006/relationships/ctrlProp" Target="../ctrlProps/ctrlProp861.xml" /><Relationship Id="rId75" Type="http://schemas.openxmlformats.org/officeDocument/2006/relationships/ctrlProp" Target="../ctrlProps/ctrlProp894.xml" /><Relationship Id="rId114" Type="http://schemas.openxmlformats.org/officeDocument/2006/relationships/ctrlProp" Target="../ctrlProps/ctrlProp933.xml" /><Relationship Id="rId173" Type="http://schemas.openxmlformats.org/officeDocument/2006/relationships/ctrlProp" Target="../ctrlProps/ctrlProp992.xml" /><Relationship Id="rId278" Type="http://schemas.openxmlformats.org/officeDocument/2006/relationships/ctrlProp" Target="../ctrlProps/ctrlProp1097.xml" /><Relationship Id="rId174" Type="http://schemas.openxmlformats.org/officeDocument/2006/relationships/ctrlProp" Target="../ctrlProps/ctrlProp993.xml" /><Relationship Id="rId105" Type="http://schemas.openxmlformats.org/officeDocument/2006/relationships/ctrlProp" Target="../ctrlProps/ctrlProp924.xml" /><Relationship Id="rId187" Type="http://schemas.openxmlformats.org/officeDocument/2006/relationships/ctrlProp" Target="../ctrlProps/ctrlProp1006.xml" /><Relationship Id="rId85" Type="http://schemas.openxmlformats.org/officeDocument/2006/relationships/ctrlProp" Target="../ctrlProps/ctrlProp904.xml" /><Relationship Id="rId151" Type="http://schemas.openxmlformats.org/officeDocument/2006/relationships/ctrlProp" Target="../ctrlProps/ctrlProp970.xml" /><Relationship Id="rId13" Type="http://schemas.openxmlformats.org/officeDocument/2006/relationships/ctrlProp" Target="../ctrlProps/ctrlProp832.xml" /><Relationship Id="rId212" Type="http://schemas.openxmlformats.org/officeDocument/2006/relationships/ctrlProp" Target="../ctrlProps/ctrlProp1031.xml" /><Relationship Id="rId80" Type="http://schemas.openxmlformats.org/officeDocument/2006/relationships/ctrlProp" Target="../ctrlProps/ctrlProp899.xml" /><Relationship Id="rId34" Type="http://schemas.openxmlformats.org/officeDocument/2006/relationships/ctrlProp" Target="../ctrlProps/ctrlProp853.xml" /><Relationship Id="rId281" Type="http://schemas.openxmlformats.org/officeDocument/2006/relationships/ctrlProp" Target="../ctrlProps/ctrlProp1100.xml" /><Relationship Id="rId293" Type="http://schemas.openxmlformats.org/officeDocument/2006/relationships/ctrlProp" Target="../ctrlProps/ctrlProp1112.xml" /><Relationship Id="rId41" Type="http://schemas.openxmlformats.org/officeDocument/2006/relationships/ctrlProp" Target="../ctrlProps/ctrlProp860.xml" /><Relationship Id="rId243" Type="http://schemas.openxmlformats.org/officeDocument/2006/relationships/ctrlProp" Target="../ctrlProps/ctrlProp1062.xml" /><Relationship Id="rId198" Type="http://schemas.openxmlformats.org/officeDocument/2006/relationships/ctrlProp" Target="../ctrlProps/ctrlProp1017.xml" /><Relationship Id="rId256" Type="http://schemas.openxmlformats.org/officeDocument/2006/relationships/ctrlProp" Target="../ctrlProps/ctrlProp1075.xml" /><Relationship Id="rId127" Type="http://schemas.openxmlformats.org/officeDocument/2006/relationships/ctrlProp" Target="../ctrlProps/ctrlProp946.xml" /><Relationship Id="rId125" Type="http://schemas.openxmlformats.org/officeDocument/2006/relationships/ctrlProp" Target="../ctrlProps/ctrlProp944.xml" /><Relationship Id="rId219" Type="http://schemas.openxmlformats.org/officeDocument/2006/relationships/ctrlProp" Target="../ctrlProps/ctrlProp1038.xml" /><Relationship Id="rId159" Type="http://schemas.openxmlformats.org/officeDocument/2006/relationships/ctrlProp" Target="../ctrlProps/ctrlProp978.xml" /><Relationship Id="rId62" Type="http://schemas.openxmlformats.org/officeDocument/2006/relationships/ctrlProp" Target="../ctrlProps/ctrlProp881.xml" /><Relationship Id="rId18" Type="http://schemas.openxmlformats.org/officeDocument/2006/relationships/ctrlProp" Target="../ctrlProps/ctrlProp837.xml" /><Relationship Id="rId303" Type="http://schemas.openxmlformats.org/officeDocument/2006/relationships/ctrlProp" Target="../ctrlProps/ctrlProp1122.xml" /><Relationship Id="rId204" Type="http://schemas.openxmlformats.org/officeDocument/2006/relationships/ctrlProp" Target="../ctrlProps/ctrlProp1023.xml" /><Relationship Id="rId271" Type="http://schemas.openxmlformats.org/officeDocument/2006/relationships/ctrlProp" Target="../ctrlProps/ctrlProp1090.xml" /><Relationship Id="rId11" Type="http://schemas.openxmlformats.org/officeDocument/2006/relationships/ctrlProp" Target="../ctrlProps/ctrlProp830.xml" /><Relationship Id="rId156" Type="http://schemas.openxmlformats.org/officeDocument/2006/relationships/ctrlProp" Target="../ctrlProps/ctrlProp975.xml" /><Relationship Id="rId50" Type="http://schemas.openxmlformats.org/officeDocument/2006/relationships/ctrlProp" Target="../ctrlProps/ctrlProp869.xml" /><Relationship Id="rId81" Type="http://schemas.openxmlformats.org/officeDocument/2006/relationships/ctrlProp" Target="../ctrlProps/ctrlProp900.xml" /><Relationship Id="rId253" Type="http://schemas.openxmlformats.org/officeDocument/2006/relationships/ctrlProp" Target="../ctrlProps/ctrlProp1072.xml" /><Relationship Id="rId38" Type="http://schemas.openxmlformats.org/officeDocument/2006/relationships/ctrlProp" Target="../ctrlProps/ctrlProp857.xml" /><Relationship Id="rId235" Type="http://schemas.openxmlformats.org/officeDocument/2006/relationships/ctrlProp" Target="../ctrlProps/ctrlProp1054.xml" /><Relationship Id="rId171" Type="http://schemas.openxmlformats.org/officeDocument/2006/relationships/ctrlProp" Target="../ctrlProps/ctrlProp990.xml" /><Relationship Id="rId27" Type="http://schemas.openxmlformats.org/officeDocument/2006/relationships/ctrlProp" Target="../ctrlProps/ctrlProp846.xml" /><Relationship Id="rId225" Type="http://schemas.openxmlformats.org/officeDocument/2006/relationships/ctrlProp" Target="../ctrlProps/ctrlProp1044.xml" /><Relationship Id="rId46" Type="http://schemas.openxmlformats.org/officeDocument/2006/relationships/ctrlProp" Target="../ctrlProps/ctrlProp865.xml" /><Relationship Id="rId111" Type="http://schemas.openxmlformats.org/officeDocument/2006/relationships/ctrlProp" Target="../ctrlProps/ctrlProp930.xml" /><Relationship Id="rId273" Type="http://schemas.openxmlformats.org/officeDocument/2006/relationships/ctrlProp" Target="../ctrlProps/ctrlProp1092.xml" /><Relationship Id="rId245" Type="http://schemas.openxmlformats.org/officeDocument/2006/relationships/ctrlProp" Target="../ctrlProps/ctrlProp1064.xml" /><Relationship Id="rId209" Type="http://schemas.openxmlformats.org/officeDocument/2006/relationships/ctrlProp" Target="../ctrlProps/ctrlProp1028.xml" /><Relationship Id="rId150" Type="http://schemas.openxmlformats.org/officeDocument/2006/relationships/ctrlProp" Target="../ctrlProps/ctrlProp969.xml" /><Relationship Id="rId277" Type="http://schemas.openxmlformats.org/officeDocument/2006/relationships/ctrlProp" Target="../ctrlProps/ctrlProp1096.xml" /><Relationship Id="rId179" Type="http://schemas.openxmlformats.org/officeDocument/2006/relationships/ctrlProp" Target="../ctrlProps/ctrlProp998.xml" /><Relationship Id="rId6" Type="http://schemas.openxmlformats.org/officeDocument/2006/relationships/ctrlProp" Target="../ctrlProps/ctrlProp825.xml" /><Relationship Id="rId66" Type="http://schemas.openxmlformats.org/officeDocument/2006/relationships/ctrlProp" Target="../ctrlProps/ctrlProp885.xml" /><Relationship Id="rId96" Type="http://schemas.openxmlformats.org/officeDocument/2006/relationships/ctrlProp" Target="../ctrlProps/ctrlProp915.xml" /><Relationship Id="rId74" Type="http://schemas.openxmlformats.org/officeDocument/2006/relationships/ctrlProp" Target="../ctrlProps/ctrlProp893.xml" /><Relationship Id="rId40" Type="http://schemas.openxmlformats.org/officeDocument/2006/relationships/ctrlProp" Target="../ctrlProps/ctrlProp859.xml" /><Relationship Id="rId56" Type="http://schemas.openxmlformats.org/officeDocument/2006/relationships/ctrlProp" Target="../ctrlProps/ctrlProp875.xml" /><Relationship Id="rId19" Type="http://schemas.openxmlformats.org/officeDocument/2006/relationships/ctrlProp" Target="../ctrlProps/ctrlProp838.xml" /><Relationship Id="rId193" Type="http://schemas.openxmlformats.org/officeDocument/2006/relationships/ctrlProp" Target="../ctrlProps/ctrlProp1012.xml" /><Relationship Id="rId230" Type="http://schemas.openxmlformats.org/officeDocument/2006/relationships/ctrlProp" Target="../ctrlProps/ctrlProp1049.xml" /><Relationship Id="rId8" Type="http://schemas.openxmlformats.org/officeDocument/2006/relationships/ctrlProp" Target="../ctrlProps/ctrlProp827.xml" /><Relationship Id="rId58" Type="http://schemas.openxmlformats.org/officeDocument/2006/relationships/ctrlProp" Target="../ctrlProps/ctrlProp877.xml" /><Relationship Id="rId129" Type="http://schemas.openxmlformats.org/officeDocument/2006/relationships/ctrlProp" Target="../ctrlProps/ctrlProp948.xml" /><Relationship Id="rId221" Type="http://schemas.openxmlformats.org/officeDocument/2006/relationships/ctrlProp" Target="../ctrlProps/ctrlProp1040.xml" /><Relationship Id="rId21" Type="http://schemas.openxmlformats.org/officeDocument/2006/relationships/ctrlProp" Target="../ctrlProps/ctrlProp840.xml" /><Relationship Id="rId32" Type="http://schemas.openxmlformats.org/officeDocument/2006/relationships/ctrlProp" Target="../ctrlProps/ctrlProp851.xml" /><Relationship Id="rId299" Type="http://schemas.openxmlformats.org/officeDocument/2006/relationships/ctrlProp" Target="../ctrlProps/ctrlProp1118.xml" /><Relationship Id="rId257" Type="http://schemas.openxmlformats.org/officeDocument/2006/relationships/ctrlProp" Target="../ctrlProps/ctrlProp1076.xml" /><Relationship Id="rId279" Type="http://schemas.openxmlformats.org/officeDocument/2006/relationships/ctrlProp" Target="../ctrlProps/ctrlProp1098.xml" /><Relationship Id="rId289" Type="http://schemas.openxmlformats.org/officeDocument/2006/relationships/ctrlProp" Target="../ctrlProps/ctrlProp1108.xml" /><Relationship Id="rId250" Type="http://schemas.openxmlformats.org/officeDocument/2006/relationships/ctrlProp" Target="../ctrlProps/ctrlProp1069.xml" /><Relationship Id="rId20" Type="http://schemas.openxmlformats.org/officeDocument/2006/relationships/ctrlProp" Target="../ctrlProps/ctrlProp839.xml" /><Relationship Id="rId210" Type="http://schemas.openxmlformats.org/officeDocument/2006/relationships/ctrlProp" Target="../ctrlProps/ctrlProp1029.xml" /><Relationship Id="rId47" Type="http://schemas.openxmlformats.org/officeDocument/2006/relationships/ctrlProp" Target="../ctrlProps/ctrlProp866.xml" /><Relationship Id="rId29" Type="http://schemas.openxmlformats.org/officeDocument/2006/relationships/ctrlProp" Target="../ctrlProps/ctrlProp848.xml" /><Relationship Id="rId229" Type="http://schemas.openxmlformats.org/officeDocument/2006/relationships/ctrlProp" Target="../ctrlProps/ctrlProp1048.xml" /><Relationship Id="rId252" Type="http://schemas.openxmlformats.org/officeDocument/2006/relationships/ctrlProp" Target="../ctrlProps/ctrlProp1071.xml" /><Relationship Id="rId164" Type="http://schemas.openxmlformats.org/officeDocument/2006/relationships/ctrlProp" Target="../ctrlProps/ctrlProp983.xml" /><Relationship Id="rId103" Type="http://schemas.openxmlformats.org/officeDocument/2006/relationships/ctrlProp" Target="../ctrlProps/ctrlProp922.xml" /><Relationship Id="rId264" Type="http://schemas.openxmlformats.org/officeDocument/2006/relationships/ctrlProp" Target="../ctrlProps/ctrlProp1083.xml" /><Relationship Id="rId284" Type="http://schemas.openxmlformats.org/officeDocument/2006/relationships/ctrlProp" Target="../ctrlProps/ctrlProp1103.xml" /><Relationship Id="rId61" Type="http://schemas.openxmlformats.org/officeDocument/2006/relationships/ctrlProp" Target="../ctrlProps/ctrlProp880.xml" /><Relationship Id="rId23" Type="http://schemas.openxmlformats.org/officeDocument/2006/relationships/ctrlProp" Target="../ctrlProps/ctrlProp842.xml" /><Relationship Id="rId53" Type="http://schemas.openxmlformats.org/officeDocument/2006/relationships/ctrlProp" Target="../ctrlProps/ctrlProp872.xml" /><Relationship Id="rId128" Type="http://schemas.openxmlformats.org/officeDocument/2006/relationships/ctrlProp" Target="../ctrlProps/ctrlProp947.xml" /><Relationship Id="rId188" Type="http://schemas.openxmlformats.org/officeDocument/2006/relationships/ctrlProp" Target="../ctrlProps/ctrlProp1007.xml" /><Relationship Id="rId201" Type="http://schemas.openxmlformats.org/officeDocument/2006/relationships/ctrlProp" Target="../ctrlProps/ctrlProp1020.xml" /><Relationship Id="rId215" Type="http://schemas.openxmlformats.org/officeDocument/2006/relationships/ctrlProp" Target="../ctrlProps/ctrlProp1034.xml" /><Relationship Id="rId26" Type="http://schemas.openxmlformats.org/officeDocument/2006/relationships/ctrlProp" Target="../ctrlProps/ctrlProp845.xml" /><Relationship Id="rId118" Type="http://schemas.openxmlformats.org/officeDocument/2006/relationships/ctrlProp" Target="../ctrlProps/ctrlProp937.xml" /><Relationship Id="rId48" Type="http://schemas.openxmlformats.org/officeDocument/2006/relationships/ctrlProp" Target="../ctrlProps/ctrlProp867.xml" /><Relationship Id="rId197" Type="http://schemas.openxmlformats.org/officeDocument/2006/relationships/ctrlProp" Target="../ctrlProps/ctrlProp1016.xml" /><Relationship Id="rId160" Type="http://schemas.openxmlformats.org/officeDocument/2006/relationships/ctrlProp" Target="../ctrlProps/ctrlProp979.xml" /><Relationship Id="rId83" Type="http://schemas.openxmlformats.org/officeDocument/2006/relationships/ctrlProp" Target="../ctrlProps/ctrlProp902.xml" /><Relationship Id="rId302" Type="http://schemas.openxmlformats.org/officeDocument/2006/relationships/ctrlProp" Target="../ctrlProps/ctrlProp1121.xml" /><Relationship Id="rId71" Type="http://schemas.openxmlformats.org/officeDocument/2006/relationships/ctrlProp" Target="../ctrlProps/ctrlProp890.xml" /><Relationship Id="rId78" Type="http://schemas.openxmlformats.org/officeDocument/2006/relationships/ctrlProp" Target="../ctrlProps/ctrlProp897.xml" /><Relationship Id="rId240" Type="http://schemas.openxmlformats.org/officeDocument/2006/relationships/ctrlProp" Target="../ctrlProps/ctrlProp1059.xml" /><Relationship Id="rId112" Type="http://schemas.openxmlformats.org/officeDocument/2006/relationships/ctrlProp" Target="../ctrlProps/ctrlProp931.xml" /><Relationship Id="rId290" Type="http://schemas.openxmlformats.org/officeDocument/2006/relationships/ctrlProp" Target="../ctrlProps/ctrlProp1109.xml" /><Relationship Id="rId57" Type="http://schemas.openxmlformats.org/officeDocument/2006/relationships/ctrlProp" Target="../ctrlProps/ctrlProp876.xml" /><Relationship Id="rId166" Type="http://schemas.openxmlformats.org/officeDocument/2006/relationships/ctrlProp" Target="../ctrlProps/ctrlProp985.xml" /><Relationship Id="rId28" Type="http://schemas.openxmlformats.org/officeDocument/2006/relationships/ctrlProp" Target="../ctrlProps/ctrlProp847.xml" /><Relationship Id="rId224" Type="http://schemas.openxmlformats.org/officeDocument/2006/relationships/ctrlProp" Target="../ctrlProps/ctrlProp1043.xml" /><Relationship Id="rId92" Type="http://schemas.openxmlformats.org/officeDocument/2006/relationships/ctrlProp" Target="../ctrlProps/ctrlProp911.xml" /><Relationship Id="rId214" Type="http://schemas.openxmlformats.org/officeDocument/2006/relationships/ctrlProp" Target="../ctrlProps/ctrlProp1033.xml" /><Relationship Id="rId236" Type="http://schemas.openxmlformats.org/officeDocument/2006/relationships/ctrlProp" Target="../ctrlProps/ctrlProp1055.xml" /><Relationship Id="rId288" Type="http://schemas.openxmlformats.org/officeDocument/2006/relationships/ctrlProp" Target="../ctrlProps/ctrlProp1107.xml" /><Relationship Id="rId283" Type="http://schemas.openxmlformats.org/officeDocument/2006/relationships/ctrlProp" Target="../ctrlProps/ctrlProp1102.xml" /><Relationship Id="rId138" Type="http://schemas.openxmlformats.org/officeDocument/2006/relationships/ctrlProp" Target="../ctrlProps/ctrlProp957.xml" /><Relationship Id="rId227" Type="http://schemas.openxmlformats.org/officeDocument/2006/relationships/ctrlProp" Target="../ctrlProps/ctrlProp1046.xml" /><Relationship Id="rId208" Type="http://schemas.openxmlformats.org/officeDocument/2006/relationships/ctrlProp" Target="../ctrlProps/ctrlProp1027.xml" /><Relationship Id="rId186" Type="http://schemas.openxmlformats.org/officeDocument/2006/relationships/ctrlProp" Target="../ctrlProps/ctrlProp1005.xml" /><Relationship Id="rId162" Type="http://schemas.openxmlformats.org/officeDocument/2006/relationships/ctrlProp" Target="../ctrlProps/ctrlProp981.xml" /><Relationship Id="rId33" Type="http://schemas.openxmlformats.org/officeDocument/2006/relationships/ctrlProp" Target="../ctrlProps/ctrlProp852.xml" /><Relationship Id="rId211" Type="http://schemas.openxmlformats.org/officeDocument/2006/relationships/ctrlProp" Target="../ctrlProps/ctrlProp1030.xml" /><Relationship Id="rId239" Type="http://schemas.openxmlformats.org/officeDocument/2006/relationships/ctrlProp" Target="../ctrlProps/ctrlProp1058.xml" /><Relationship Id="rId22" Type="http://schemas.openxmlformats.org/officeDocument/2006/relationships/ctrlProp" Target="../ctrlProps/ctrlProp841.xml" /><Relationship Id="rId54" Type="http://schemas.openxmlformats.org/officeDocument/2006/relationships/ctrlProp" Target="../ctrlProps/ctrlProp873.xml" /><Relationship Id="rId142" Type="http://schemas.openxmlformats.org/officeDocument/2006/relationships/ctrlProp" Target="../ctrlProps/ctrlProp961.xml" /><Relationship Id="rId192" Type="http://schemas.openxmlformats.org/officeDocument/2006/relationships/ctrlProp" Target="../ctrlProps/ctrlProp1011.xml" /><Relationship Id="rId98" Type="http://schemas.openxmlformats.org/officeDocument/2006/relationships/ctrlProp" Target="../ctrlProps/ctrlProp917.xml" /><Relationship Id="rId216" Type="http://schemas.openxmlformats.org/officeDocument/2006/relationships/ctrlProp" Target="../ctrlProps/ctrlProp1035.xml" /><Relationship Id="rId145" Type="http://schemas.openxmlformats.org/officeDocument/2006/relationships/ctrlProp" Target="../ctrlProps/ctrlProp964.xml" /><Relationship Id="rId231" Type="http://schemas.openxmlformats.org/officeDocument/2006/relationships/ctrlProp" Target="../ctrlProps/ctrlProp1050.xml" /><Relationship Id="rId130" Type="http://schemas.openxmlformats.org/officeDocument/2006/relationships/ctrlProp" Target="../ctrlProps/ctrlProp949.xml" /><Relationship Id="rId155" Type="http://schemas.openxmlformats.org/officeDocument/2006/relationships/ctrlProp" Target="../ctrlProps/ctrlProp974.xml" /><Relationship Id="rId135" Type="http://schemas.openxmlformats.org/officeDocument/2006/relationships/ctrlProp" Target="../ctrlProps/ctrlProp954.xml" /><Relationship Id="rId17" Type="http://schemas.openxmlformats.org/officeDocument/2006/relationships/ctrlProp" Target="../ctrlProps/ctrlProp836.xml" /><Relationship Id="rId265" Type="http://schemas.openxmlformats.org/officeDocument/2006/relationships/ctrlProp" Target="../ctrlProps/ctrlProp1084.xml" /><Relationship Id="rId69" Type="http://schemas.openxmlformats.org/officeDocument/2006/relationships/ctrlProp" Target="../ctrlProps/ctrlProp888.xml" /><Relationship Id="rId63" Type="http://schemas.openxmlformats.org/officeDocument/2006/relationships/ctrlProp" Target="../ctrlProps/ctrlProp882.xml" /><Relationship Id="rId119" Type="http://schemas.openxmlformats.org/officeDocument/2006/relationships/ctrlProp" Target="../ctrlProps/ctrlProp938.xml" /><Relationship Id="rId262" Type="http://schemas.openxmlformats.org/officeDocument/2006/relationships/ctrlProp" Target="../ctrlProps/ctrlProp1081.xml" /><Relationship Id="rId35" Type="http://schemas.openxmlformats.org/officeDocument/2006/relationships/ctrlProp" Target="../ctrlProps/ctrlProp854.xml" /><Relationship Id="rId89" Type="http://schemas.openxmlformats.org/officeDocument/2006/relationships/ctrlProp" Target="../ctrlProps/ctrlProp908.xml" /><Relationship Id="rId189" Type="http://schemas.openxmlformats.org/officeDocument/2006/relationships/ctrlProp" Target="../ctrlProps/ctrlProp1008.xml" /><Relationship Id="rId157" Type="http://schemas.openxmlformats.org/officeDocument/2006/relationships/ctrlProp" Target="../ctrlProps/ctrlProp976.xml" /><Relationship Id="rId259" Type="http://schemas.openxmlformats.org/officeDocument/2006/relationships/ctrlProp" Target="../ctrlProps/ctrlProp1078.xml" /><Relationship Id="rId269" Type="http://schemas.openxmlformats.org/officeDocument/2006/relationships/ctrlProp" Target="../ctrlProps/ctrlProp1088.xml" /><Relationship Id="rId31" Type="http://schemas.openxmlformats.org/officeDocument/2006/relationships/ctrlProp" Target="../ctrlProps/ctrlProp850.xml" /><Relationship Id="rId106" Type="http://schemas.openxmlformats.org/officeDocument/2006/relationships/ctrlProp" Target="../ctrlProps/ctrlProp925.xml" /><Relationship Id="rId37" Type="http://schemas.openxmlformats.org/officeDocument/2006/relationships/ctrlProp" Target="../ctrlProps/ctrlProp856.xml" /><Relationship Id="rId248" Type="http://schemas.openxmlformats.org/officeDocument/2006/relationships/ctrlProp" Target="../ctrlProps/ctrlProp1067.xml" /><Relationship Id="rId59" Type="http://schemas.openxmlformats.org/officeDocument/2006/relationships/ctrlProp" Target="../ctrlProps/ctrlProp878.xml" /><Relationship Id="rId121" Type="http://schemas.openxmlformats.org/officeDocument/2006/relationships/ctrlProp" Target="../ctrlProps/ctrlProp940.xml" /><Relationship Id="rId280" Type="http://schemas.openxmlformats.org/officeDocument/2006/relationships/ctrlProp" Target="../ctrlProps/ctrlProp1099.xml" /><Relationship Id="rId51" Type="http://schemas.openxmlformats.org/officeDocument/2006/relationships/ctrlProp" Target="../ctrlProps/ctrlProp870.xml" /><Relationship Id="rId218" Type="http://schemas.openxmlformats.org/officeDocument/2006/relationships/ctrlProp" Target="../ctrlProps/ctrlProp1037.xml" /><Relationship Id="rId180" Type="http://schemas.openxmlformats.org/officeDocument/2006/relationships/ctrlProp" Target="../ctrlProps/ctrlProp999.xml" /><Relationship Id="rId183" Type="http://schemas.openxmlformats.org/officeDocument/2006/relationships/ctrlProp" Target="../ctrlProps/ctrlProp1002.xml" /><Relationship Id="rId297" Type="http://schemas.openxmlformats.org/officeDocument/2006/relationships/ctrlProp" Target="../ctrlProps/ctrlProp1116.xml" /><Relationship Id="rId223" Type="http://schemas.openxmlformats.org/officeDocument/2006/relationships/ctrlProp" Target="../ctrlProps/ctrlProp1042.xml" /><Relationship Id="rId117" Type="http://schemas.openxmlformats.org/officeDocument/2006/relationships/ctrlProp" Target="../ctrlProps/ctrlProp936.xml" /><Relationship Id="rId44" Type="http://schemas.openxmlformats.org/officeDocument/2006/relationships/ctrlProp" Target="../ctrlProps/ctrlProp863.xml" /><Relationship Id="rId131" Type="http://schemas.openxmlformats.org/officeDocument/2006/relationships/ctrlProp" Target="../ctrlProps/ctrlProp950.xml" /><Relationship Id="rId10" Type="http://schemas.openxmlformats.org/officeDocument/2006/relationships/ctrlProp" Target="../ctrlProps/ctrlProp829.xml" /><Relationship Id="rId140" Type="http://schemas.openxmlformats.org/officeDocument/2006/relationships/ctrlProp" Target="../ctrlProps/ctrlProp959.xml" /><Relationship Id="rId116" Type="http://schemas.openxmlformats.org/officeDocument/2006/relationships/ctrlProp" Target="../ctrlProps/ctrlProp935.xml" /><Relationship Id="rId67" Type="http://schemas.openxmlformats.org/officeDocument/2006/relationships/ctrlProp" Target="../ctrlProps/ctrlProp886.xml" /><Relationship Id="rId238" Type="http://schemas.openxmlformats.org/officeDocument/2006/relationships/ctrlProp" Target="../ctrlProps/ctrlProp1057.xml" /><Relationship Id="rId132" Type="http://schemas.openxmlformats.org/officeDocument/2006/relationships/ctrlProp" Target="../ctrlProps/ctrlProp951.xml" /><Relationship Id="rId101" Type="http://schemas.openxmlformats.org/officeDocument/2006/relationships/ctrlProp" Target="../ctrlProps/ctrlProp920.xml" /><Relationship Id="rId79" Type="http://schemas.openxmlformats.org/officeDocument/2006/relationships/ctrlProp" Target="../ctrlProps/ctrlProp898.xml" /><Relationship Id="rId49" Type="http://schemas.openxmlformats.org/officeDocument/2006/relationships/ctrlProp" Target="../ctrlProps/ctrlProp868.xml" /><Relationship Id="rId15" Type="http://schemas.openxmlformats.org/officeDocument/2006/relationships/ctrlProp" Target="../ctrlProps/ctrlProp834.xml" /><Relationship Id="rId175" Type="http://schemas.openxmlformats.org/officeDocument/2006/relationships/ctrlProp" Target="../ctrlProps/ctrlProp994.xml" /><Relationship Id="rId263" Type="http://schemas.openxmlformats.org/officeDocument/2006/relationships/ctrlProp" Target="../ctrlProps/ctrlProp1082.xml" /><Relationship Id="rId194" Type="http://schemas.openxmlformats.org/officeDocument/2006/relationships/ctrlProp" Target="../ctrlProps/ctrlProp1013.xml" /><Relationship Id="rId258" Type="http://schemas.openxmlformats.org/officeDocument/2006/relationships/ctrlProp" Target="../ctrlProps/ctrlProp1077.xml" /><Relationship Id="rId185" Type="http://schemas.openxmlformats.org/officeDocument/2006/relationships/ctrlProp" Target="../ctrlProps/ctrlProp1004.xml" /><Relationship Id="rId36" Type="http://schemas.openxmlformats.org/officeDocument/2006/relationships/ctrlProp" Target="../ctrlProps/ctrlProp855.xml" /><Relationship Id="rId202" Type="http://schemas.openxmlformats.org/officeDocument/2006/relationships/ctrlProp" Target="../ctrlProps/ctrlProp1021.xml" /><Relationship Id="rId76" Type="http://schemas.openxmlformats.org/officeDocument/2006/relationships/ctrlProp" Target="../ctrlProps/ctrlProp895.xml" /><Relationship Id="rId170" Type="http://schemas.openxmlformats.org/officeDocument/2006/relationships/ctrlProp" Target="../ctrlProps/ctrlProp989.xml" /><Relationship Id="rId14" Type="http://schemas.openxmlformats.org/officeDocument/2006/relationships/ctrlProp" Target="../ctrlProps/ctrlProp833.xml" /><Relationship Id="rId295" Type="http://schemas.openxmlformats.org/officeDocument/2006/relationships/ctrlProp" Target="../ctrlProps/ctrlProp1114.xml" /><Relationship Id="rId133" Type="http://schemas.openxmlformats.org/officeDocument/2006/relationships/ctrlProp" Target="../ctrlProps/ctrlProp952.xml" /><Relationship Id="rId154" Type="http://schemas.openxmlformats.org/officeDocument/2006/relationships/ctrlProp" Target="../ctrlProps/ctrlProp973.xml" /><Relationship Id="rId139" Type="http://schemas.openxmlformats.org/officeDocument/2006/relationships/ctrlProp" Target="../ctrlProps/ctrlProp958.xml" /><Relationship Id="rId45" Type="http://schemas.openxmlformats.org/officeDocument/2006/relationships/ctrlProp" Target="../ctrlProps/ctrlProp864.xml" /><Relationship Id="rId184" Type="http://schemas.openxmlformats.org/officeDocument/2006/relationships/ctrlProp" Target="../ctrlProps/ctrlProp1003.xml" /><Relationship Id="rId182" Type="http://schemas.openxmlformats.org/officeDocument/2006/relationships/ctrlProp" Target="../ctrlProps/ctrlProp1001.xml" /><Relationship Id="rId52" Type="http://schemas.openxmlformats.org/officeDocument/2006/relationships/ctrlProp" Target="../ctrlProps/ctrlProp871.xml" /><Relationship Id="rId217" Type="http://schemas.openxmlformats.org/officeDocument/2006/relationships/ctrlProp" Target="../ctrlProps/ctrlProp1036.xml" /><Relationship Id="rId72" Type="http://schemas.openxmlformats.org/officeDocument/2006/relationships/ctrlProp" Target="../ctrlProps/ctrlProp891.xml" /><Relationship Id="rId137" Type="http://schemas.openxmlformats.org/officeDocument/2006/relationships/ctrlProp" Target="../ctrlProps/ctrlProp956.xml" /><Relationship Id="rId144" Type="http://schemas.openxmlformats.org/officeDocument/2006/relationships/ctrlProp" Target="../ctrlProps/ctrlProp963.xml" /><Relationship Id="rId291" Type="http://schemas.openxmlformats.org/officeDocument/2006/relationships/ctrlProp" Target="../ctrlProps/ctrlProp1110.xml" /><Relationship Id="rId300" Type="http://schemas.openxmlformats.org/officeDocument/2006/relationships/ctrlProp" Target="../ctrlProps/ctrlProp1119.xml" /><Relationship Id="rId254" Type="http://schemas.openxmlformats.org/officeDocument/2006/relationships/ctrlProp" Target="../ctrlProps/ctrlProp1073.xml" /><Relationship Id="rId87" Type="http://schemas.openxmlformats.org/officeDocument/2006/relationships/ctrlProp" Target="../ctrlProps/ctrlProp906.xml" /><Relationship Id="rId147" Type="http://schemas.openxmlformats.org/officeDocument/2006/relationships/ctrlProp" Target="../ctrlProps/ctrlProp966.xml" /><Relationship Id="rId82" Type="http://schemas.openxmlformats.org/officeDocument/2006/relationships/ctrlProp" Target="../ctrlProps/ctrlProp901.xml" /><Relationship Id="rId99" Type="http://schemas.openxmlformats.org/officeDocument/2006/relationships/ctrlProp" Target="../ctrlProps/ctrlProp918.xml" /><Relationship Id="rId120" Type="http://schemas.openxmlformats.org/officeDocument/2006/relationships/ctrlProp" Target="../ctrlProps/ctrlProp939.xml" /><Relationship Id="rId200" Type="http://schemas.openxmlformats.org/officeDocument/2006/relationships/ctrlProp" Target="../ctrlProps/ctrlProp1019.xml" /><Relationship Id="rId178" Type="http://schemas.openxmlformats.org/officeDocument/2006/relationships/ctrlProp" Target="../ctrlProps/ctrlProp997.xml" /><Relationship Id="rId203" Type="http://schemas.openxmlformats.org/officeDocument/2006/relationships/ctrlProp" Target="../ctrlProps/ctrlProp1022.xml" /><Relationship Id="rId109" Type="http://schemas.openxmlformats.org/officeDocument/2006/relationships/ctrlProp" Target="../ctrlProps/ctrlProp928.xml" /><Relationship Id="rId195" Type="http://schemas.openxmlformats.org/officeDocument/2006/relationships/ctrlProp" Target="../ctrlProps/ctrlProp1014.xml" /><Relationship Id="rId90" Type="http://schemas.openxmlformats.org/officeDocument/2006/relationships/ctrlProp" Target="../ctrlProps/ctrlProp909.xml" /><Relationship Id="rId226" Type="http://schemas.openxmlformats.org/officeDocument/2006/relationships/ctrlProp" Target="../ctrlProps/ctrlProp1045.xml" /><Relationship Id="rId176" Type="http://schemas.openxmlformats.org/officeDocument/2006/relationships/ctrlProp" Target="../ctrlProps/ctrlProp995.xml" /><Relationship Id="rId169" Type="http://schemas.openxmlformats.org/officeDocument/2006/relationships/ctrlProp" Target="../ctrlProps/ctrlProp988.xml" /><Relationship Id="rId275" Type="http://schemas.openxmlformats.org/officeDocument/2006/relationships/ctrlProp" Target="../ctrlProps/ctrlProp1094.xml" /><Relationship Id="rId255" Type="http://schemas.openxmlformats.org/officeDocument/2006/relationships/ctrlProp" Target="../ctrlProps/ctrlProp1074.xml" /><Relationship Id="rId268" Type="http://schemas.openxmlformats.org/officeDocument/2006/relationships/ctrlProp" Target="../ctrlProps/ctrlProp1087.xml" /><Relationship Id="rId68" Type="http://schemas.openxmlformats.org/officeDocument/2006/relationships/ctrlProp" Target="../ctrlProps/ctrlProp887.xml" /><Relationship Id="rId301" Type="http://schemas.openxmlformats.org/officeDocument/2006/relationships/ctrlProp" Target="../ctrlProps/ctrlProp1120.xml" /><Relationship Id="rId282" Type="http://schemas.openxmlformats.org/officeDocument/2006/relationships/ctrlProp" Target="../ctrlProps/ctrlProp1101.xml" /><Relationship Id="rId244" Type="http://schemas.openxmlformats.org/officeDocument/2006/relationships/ctrlProp" Target="../ctrlProps/ctrlProp1063.xml" /><Relationship Id="rId158" Type="http://schemas.openxmlformats.org/officeDocument/2006/relationships/ctrlProp" Target="../ctrlProps/ctrlProp977.xml" /><Relationship Id="rId123" Type="http://schemas.openxmlformats.org/officeDocument/2006/relationships/ctrlProp" Target="../ctrlProps/ctrlProp942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123.xml" /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124.xml" /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M8"/>
  <sheetViews>
    <sheetView showGridLines="0" workbookViewId="0" topLeftCell="A28">
      <selection activeCell="N3" sqref="N3"/>
    </sheetView>
  </sheetViews>
  <sheetFormatPr defaultColWidth="9.00390625" defaultRowHeight="13.5"/>
  <cols>
    <col min="1" max="11" width="9.00390625" style="79" customWidth="1"/>
    <col min="12" max="12" width="9.75390625" style="79" bestFit="1" customWidth="1"/>
    <col min="13" max="13" width="8.375" style="79" customWidth="1"/>
    <col min="14" max="16384" width="9.00390625" style="79" customWidth="1"/>
  </cols>
  <sheetData>
    <row r="1" ht="13.5">
      <c r="L1" s="80" t="s">
        <v>113</v>
      </c>
    </row>
    <row r="2" spans="12:13" ht="13.5">
      <c r="L2" s="183" t="s">
        <v>115</v>
      </c>
      <c r="M2" s="183"/>
    </row>
    <row r="3" spans="10:13" ht="13.5">
      <c r="J3" s="190" t="s">
        <v>123</v>
      </c>
      <c r="K3" s="185"/>
      <c r="L3" s="184" t="s">
        <v>531</v>
      </c>
      <c r="M3" s="185"/>
    </row>
    <row r="4" spans="10:13" ht="13.5">
      <c r="J4" s="186"/>
      <c r="K4" s="187"/>
      <c r="L4" s="186"/>
      <c r="M4" s="187"/>
    </row>
    <row r="5" spans="10:13" ht="13.5">
      <c r="J5" s="188"/>
      <c r="K5" s="189"/>
      <c r="L5" s="188"/>
      <c r="M5" s="189"/>
    </row>
    <row r="6" spans="10:13" ht="13.5">
      <c r="J6" s="154" t="s">
        <v>198</v>
      </c>
      <c r="K6" s="155"/>
      <c r="L6" s="191" t="s">
        <v>199</v>
      </c>
      <c r="M6" s="192"/>
    </row>
    <row r="7" spans="10:13" ht="13.5">
      <c r="J7" s="91"/>
      <c r="K7" s="91"/>
      <c r="L7" s="91"/>
      <c r="M7" s="91"/>
    </row>
    <row r="8" spans="10:13" ht="13.5">
      <c r="J8" s="90"/>
      <c r="K8" s="90"/>
      <c r="L8" s="90"/>
      <c r="M8" s="90"/>
    </row>
    <row r="13" ht="13.5"/>
    <row r="19" ht="13.5"/>
    <row r="27" ht="13.5"/>
    <row r="28" ht="13.5"/>
  </sheetData>
  <mergeCells count="4">
    <mergeCell ref="L2:M2"/>
    <mergeCell ref="L3:M5"/>
    <mergeCell ref="J3:K5"/>
    <mergeCell ref="L6:M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91"/>
  <sheetViews>
    <sheetView showGridLines="0" workbookViewId="0" topLeftCell="A41">
      <selection activeCell="D5" sqref="D5:O5"/>
    </sheetView>
  </sheetViews>
  <sheetFormatPr defaultColWidth="2.625" defaultRowHeight="13.5"/>
  <sheetData>
    <row r="2" spans="2:33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7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2:33" ht="13.5" customHeight="1">
      <c r="B3" s="53"/>
      <c r="C3" s="456" t="str">
        <f>IF(異動者１="","",DBCS(VLOOKUP('新任地'!$E$5,学校一覧,2,FALSE)))</f>
        <v/>
      </c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53"/>
      <c r="P3" s="53"/>
      <c r="Q3" s="57"/>
      <c r="S3" s="53"/>
      <c r="T3" s="456" t="str">
        <f>IF(異動者２="","",DBCS(VLOOKUP('新任地'!$E$6,学校一覧,2,FALSE)))</f>
        <v/>
      </c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53"/>
      <c r="AG3" s="53"/>
    </row>
    <row r="4" spans="2:33" ht="13.5" customHeight="1">
      <c r="B4" s="53"/>
      <c r="C4" s="54"/>
      <c r="D4" s="54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7"/>
      <c r="S4" s="53"/>
      <c r="T4" s="54"/>
      <c r="U4" s="54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2:33" ht="18.75">
      <c r="B5" s="53"/>
      <c r="C5" s="54"/>
      <c r="D5" s="454" t="str">
        <f>IF(異動者１="","",VLOOKUP('新任地'!$E$5,学校一覧,3,FALSE))</f>
        <v/>
      </c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53"/>
      <c r="Q5" s="57"/>
      <c r="S5" s="53"/>
      <c r="T5" s="54"/>
      <c r="U5" s="454" t="str">
        <f>IF(異動者２="","",VLOOKUP('新任地'!$E$6,学校一覧,3,FALSE))</f>
        <v/>
      </c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53"/>
    </row>
    <row r="6" spans="2:33" ht="13.5" customHeight="1">
      <c r="B6" s="53"/>
      <c r="C6" s="54"/>
      <c r="D6" s="55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7"/>
      <c r="S6" s="53"/>
      <c r="T6" s="54"/>
      <c r="U6" s="55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2:33" ht="24">
      <c r="B7" s="53"/>
      <c r="C7" s="455" t="str">
        <f>IF(異動者１="","",'新任地'!E5&amp;"  御中")</f>
        <v/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56"/>
      <c r="Q7" s="58"/>
      <c r="R7" s="52"/>
      <c r="S7" s="53"/>
      <c r="T7" s="455" t="str">
        <f>IF(異動者２="","",'新任地'!E6&amp;"  御中")</f>
        <v/>
      </c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56"/>
    </row>
    <row r="8" spans="2:33" ht="13.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7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</row>
    <row r="9" spans="2:33" ht="13.5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7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ht="3.95" customHeight="1"/>
    <row r="11" spans="2:33" ht="13.5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7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spans="2:33" ht="14.25">
      <c r="B12" s="53"/>
      <c r="C12" s="456" t="str">
        <f>IF(異動者３="","",DBCS(VLOOKUP('新任地'!$E$7,学校一覧,2,FALSE)))</f>
        <v/>
      </c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53"/>
      <c r="P12" s="53"/>
      <c r="Q12" s="57"/>
      <c r="S12" s="53"/>
      <c r="T12" s="456" t="str">
        <f>IF(異動者４="","",DBCS(VLOOKUP('新任地'!$E$8,学校一覧,2,FALSE)))</f>
        <v/>
      </c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53"/>
      <c r="AG12" s="53"/>
    </row>
    <row r="13" spans="2:33" ht="13.5">
      <c r="B13" s="53"/>
      <c r="C13" s="54"/>
      <c r="D13" s="54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7"/>
      <c r="S13" s="53"/>
      <c r="T13" s="54"/>
      <c r="U13" s="54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</row>
    <row r="14" spans="2:33" ht="18.75">
      <c r="B14" s="53"/>
      <c r="C14" s="54"/>
      <c r="D14" s="454" t="str">
        <f>IF(異動者３="","",VLOOKUP('新任地'!$E$7,学校一覧,3,FALSE))</f>
        <v/>
      </c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53"/>
      <c r="Q14" s="57"/>
      <c r="S14" s="53"/>
      <c r="T14" s="54"/>
      <c r="U14" s="454" t="str">
        <f>IF(異動者４="","",VLOOKUP('新任地'!$E$8,学校一覧,3,FALSE))</f>
        <v/>
      </c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53"/>
    </row>
    <row r="15" spans="2:33" ht="18.75">
      <c r="B15" s="53"/>
      <c r="C15" s="54"/>
      <c r="D15" s="55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7"/>
      <c r="S15" s="53"/>
      <c r="T15" s="54"/>
      <c r="U15" s="55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</row>
    <row r="16" spans="2:33" ht="24">
      <c r="B16" s="53"/>
      <c r="C16" s="455" t="str">
        <f>IF(異動者３="","",'新任地'!E7&amp;"  御中")</f>
        <v/>
      </c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56"/>
      <c r="Q16" s="58"/>
      <c r="R16" s="52"/>
      <c r="S16" s="53"/>
      <c r="T16" s="455" t="str">
        <f>IF(異動者４="","",'新任地'!E8&amp;"  御中")</f>
        <v/>
      </c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56"/>
    </row>
    <row r="17" spans="2:33" ht="13.5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7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</row>
    <row r="18" spans="2:33" ht="13.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7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ht="3.95" customHeight="1">
      <c r="Q19" s="57"/>
    </row>
    <row r="20" spans="2:33" ht="13.5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7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</row>
    <row r="21" spans="2:33" ht="14.25">
      <c r="B21" s="53"/>
      <c r="C21" s="456" t="str">
        <f>IF(異動者５="","",DBCS(VLOOKUP('新任地'!$E$9,学校一覧,2,FALSE)))</f>
        <v/>
      </c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53"/>
      <c r="P21" s="53"/>
      <c r="Q21" s="57"/>
      <c r="S21" s="53"/>
      <c r="T21" s="456" t="str">
        <f>IF(異動者６="","",DBCS(VLOOKUP('新任地'!$E$10,学校一覧,2,FALSE)))</f>
        <v/>
      </c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53"/>
      <c r="AG21" s="53"/>
    </row>
    <row r="22" spans="2:33" ht="13.5">
      <c r="B22" s="53"/>
      <c r="C22" s="54"/>
      <c r="D22" s="54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7"/>
      <c r="S22" s="53"/>
      <c r="T22" s="54"/>
      <c r="U22" s="54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</row>
    <row r="23" spans="2:33" ht="18.75">
      <c r="B23" s="53"/>
      <c r="C23" s="54"/>
      <c r="D23" s="454" t="str">
        <f>IF(異動者５="","",VLOOKUP('新任地'!$E$9,学校一覧,3,FALSE))</f>
        <v/>
      </c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53"/>
      <c r="Q23" s="57"/>
      <c r="S23" s="53"/>
      <c r="T23" s="54"/>
      <c r="U23" s="454" t="str">
        <f>IF(異動者６="","",VLOOKUP('新任地'!$E$10,学校一覧,3,FALSE))</f>
        <v/>
      </c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53"/>
    </row>
    <row r="24" spans="2:33" ht="18.75">
      <c r="B24" s="53"/>
      <c r="C24" s="54"/>
      <c r="D24" s="55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7"/>
      <c r="S24" s="53"/>
      <c r="T24" s="54"/>
      <c r="U24" s="55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</row>
    <row r="25" spans="2:33" ht="24">
      <c r="B25" s="53"/>
      <c r="C25" s="455" t="str">
        <f>IF(異動者５="","",'新任地'!E9&amp;"  御中")</f>
        <v/>
      </c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56"/>
      <c r="Q25" s="58"/>
      <c r="R25" s="52"/>
      <c r="S25" s="53"/>
      <c r="T25" s="455" t="str">
        <f>IF(異動者６="","",'新任地'!E10&amp;"  御中")</f>
        <v/>
      </c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56"/>
    </row>
    <row r="26" spans="2:33" ht="13.5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7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</row>
    <row r="27" spans="2:33" ht="13.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7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</row>
    <row r="28" ht="3.95" customHeight="1">
      <c r="Q28" s="57"/>
    </row>
    <row r="29" spans="2:33" ht="13.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7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</row>
    <row r="30" spans="2:33" ht="14.25">
      <c r="B30" s="53"/>
      <c r="C30" s="456" t="str">
        <f>IF(異動者７="","",DBCS(VLOOKUP('新任地'!$E$11,学校一覧,2,FALSE)))</f>
        <v/>
      </c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53"/>
      <c r="P30" s="53"/>
      <c r="Q30" s="57"/>
      <c r="S30" s="53"/>
      <c r="T30" s="456" t="str">
        <f>IF(異動者８="","",DBCS(VLOOKUP('新任地'!$E$12,学校一覧,2,FALSE)))</f>
        <v/>
      </c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53"/>
      <c r="AG30" s="53"/>
    </row>
    <row r="31" spans="2:33" ht="13.5">
      <c r="B31" s="53"/>
      <c r="C31" s="54"/>
      <c r="D31" s="54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7"/>
      <c r="S31" s="53"/>
      <c r="T31" s="54"/>
      <c r="U31" s="54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2:33" ht="18.75">
      <c r="B32" s="53"/>
      <c r="C32" s="54"/>
      <c r="D32" s="454" t="str">
        <f>IF(異動者７="","",VLOOKUP('新任地'!$E$11,学校一覧,3,FALSE))</f>
        <v/>
      </c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53"/>
      <c r="Q32" s="57"/>
      <c r="S32" s="53"/>
      <c r="T32" s="54"/>
      <c r="U32" s="454" t="str">
        <f>IF(異動者８="","",VLOOKUP('新任地'!$E$12,学校一覧,3,FALSE))</f>
        <v/>
      </c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53"/>
    </row>
    <row r="33" spans="2:33" ht="18.75">
      <c r="B33" s="53"/>
      <c r="C33" s="54"/>
      <c r="D33" s="55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7"/>
      <c r="S33" s="53"/>
      <c r="T33" s="54"/>
      <c r="U33" s="55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</row>
    <row r="34" spans="2:33" ht="24">
      <c r="B34" s="53"/>
      <c r="C34" s="455" t="str">
        <f>IF(異動者７="","",'新任地'!E11&amp;"  御中")</f>
        <v/>
      </c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56"/>
      <c r="Q34" s="58"/>
      <c r="R34" s="52"/>
      <c r="S34" s="53"/>
      <c r="T34" s="455" t="str">
        <f>IF(異動者８="","",'新任地'!E12&amp;"  御中")</f>
        <v/>
      </c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56"/>
    </row>
    <row r="35" spans="2:33" ht="13.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7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</row>
    <row r="36" spans="2:33" ht="13.5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7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</row>
    <row r="37" ht="3.95" customHeight="1">
      <c r="Q37" s="57"/>
    </row>
    <row r="38" spans="2:33" ht="13.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7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</row>
    <row r="39" spans="2:33" ht="14.25">
      <c r="B39" s="53"/>
      <c r="C39" s="456" t="str">
        <f>IF(異動者９="","",DBCS(VLOOKUP('新任地'!$E$13,学校一覧,2,FALSE)))</f>
        <v/>
      </c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53"/>
      <c r="P39" s="53"/>
      <c r="Q39" s="57"/>
      <c r="S39" s="53"/>
      <c r="T39" s="456" t="str">
        <f>IF(異動者１０="","",DBCS(VLOOKUP('新任地'!$E$14,学校一覧,2,FALSE)))</f>
        <v/>
      </c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53"/>
      <c r="AG39" s="53"/>
    </row>
    <row r="40" spans="2:33" ht="13.5">
      <c r="B40" s="53"/>
      <c r="C40" s="54"/>
      <c r="D40" s="54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7"/>
      <c r="S40" s="53"/>
      <c r="T40" s="54"/>
      <c r="U40" s="54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</row>
    <row r="41" spans="2:33" ht="18.75">
      <c r="B41" s="53"/>
      <c r="C41" s="54"/>
      <c r="D41" s="454" t="str">
        <f>IF(異動者９="","",VLOOKUP('新任地'!$E$13,学校一覧,3,FALSE))</f>
        <v/>
      </c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53"/>
      <c r="Q41" s="57"/>
      <c r="S41" s="53"/>
      <c r="T41" s="54"/>
      <c r="U41" s="454" t="str">
        <f>IF(異動者１０="","",VLOOKUP('新任地'!$E$14,学校一覧,3,FALSE))</f>
        <v/>
      </c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53"/>
    </row>
    <row r="42" spans="2:33" ht="18.75">
      <c r="B42" s="53"/>
      <c r="C42" s="54"/>
      <c r="D42" s="55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7"/>
      <c r="S42" s="53"/>
      <c r="T42" s="54"/>
      <c r="U42" s="55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</row>
    <row r="43" spans="2:33" ht="24">
      <c r="B43" s="53"/>
      <c r="C43" s="455" t="str">
        <f>IF(異動者９="","",'新任地'!E13&amp;"  御中")</f>
        <v/>
      </c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56"/>
      <c r="Q43" s="58"/>
      <c r="R43" s="52"/>
      <c r="S43" s="53"/>
      <c r="T43" s="455" t="str">
        <f>IF(異動者１０="","",'新任地'!E14&amp;"  御中")</f>
        <v/>
      </c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  <c r="AE43" s="455"/>
      <c r="AF43" s="455"/>
      <c r="AG43" s="56"/>
    </row>
    <row r="44" spans="2:33" ht="13.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7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</row>
    <row r="45" spans="2:33" ht="13.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7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</row>
    <row r="46" ht="3.95" customHeight="1">
      <c r="Q46" s="57"/>
    </row>
    <row r="47" spans="2:33" ht="13.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7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</row>
    <row r="48" spans="2:33" ht="14.25">
      <c r="B48" s="53"/>
      <c r="C48" s="456" t="str">
        <f>IF(異動者１１="","",DBCS(VLOOKUP('新任地'!$E$15,学校一覧,2,FALSE)))</f>
        <v/>
      </c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53"/>
      <c r="P48" s="53"/>
      <c r="Q48" s="57"/>
      <c r="S48" s="53"/>
      <c r="T48" s="456" t="str">
        <f>IF(異動者１２="","",DBCS(VLOOKUP('新任地'!$E$16,学校一覧,2,FALSE)))</f>
        <v/>
      </c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53"/>
      <c r="AG48" s="53"/>
    </row>
    <row r="49" spans="2:33" ht="13.5">
      <c r="B49" s="53"/>
      <c r="C49" s="54"/>
      <c r="D49" s="54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7"/>
      <c r="S49" s="53"/>
      <c r="T49" s="54"/>
      <c r="U49" s="54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</row>
    <row r="50" spans="2:33" ht="18.75">
      <c r="B50" s="53"/>
      <c r="C50" s="54"/>
      <c r="D50" s="454" t="str">
        <f>IF(異動者１１="","",VLOOKUP('新任地'!$E$15,学校一覧,3,FALSE))</f>
        <v/>
      </c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53"/>
      <c r="Q50" s="57"/>
      <c r="S50" s="53"/>
      <c r="T50" s="54"/>
      <c r="U50" s="454" t="str">
        <f>IF(異動者１２="","",VLOOKUP('新任地'!$E$16,学校一覧,3,FALSE))</f>
        <v/>
      </c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454"/>
      <c r="AG50" s="53"/>
    </row>
    <row r="51" spans="2:33" ht="18.75">
      <c r="B51" s="53"/>
      <c r="C51" s="54"/>
      <c r="D51" s="55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7"/>
      <c r="S51" s="53"/>
      <c r="T51" s="54"/>
      <c r="U51" s="55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</row>
    <row r="52" spans="2:33" ht="24">
      <c r="B52" s="53"/>
      <c r="C52" s="455" t="str">
        <f>IF(異動者１１="","",'新任地'!E15&amp;"  御中")</f>
        <v/>
      </c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56"/>
      <c r="Q52" s="58"/>
      <c r="R52" s="52"/>
      <c r="S52" s="53"/>
      <c r="T52" s="455" t="str">
        <f>IF(異動者１２="","",'新任地'!E16&amp;"  御中")</f>
        <v/>
      </c>
      <c r="U52" s="455"/>
      <c r="V52" s="455"/>
      <c r="W52" s="455"/>
      <c r="X52" s="455"/>
      <c r="Y52" s="455"/>
      <c r="Z52" s="455"/>
      <c r="AA52" s="455"/>
      <c r="AB52" s="455"/>
      <c r="AC52" s="455"/>
      <c r="AD52" s="455"/>
      <c r="AE52" s="455"/>
      <c r="AF52" s="455"/>
      <c r="AG52" s="56"/>
    </row>
    <row r="53" spans="2:33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7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</row>
    <row r="54" spans="2:33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7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</row>
    <row r="57" spans="2:33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7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</row>
    <row r="58" spans="2:33" ht="14.25">
      <c r="B58" s="53"/>
      <c r="C58" s="456" t="str">
        <f>IF(異動者１３="","",DBCS(VLOOKUP('新任地'!$E$17,学校一覧,2,FALSE)))</f>
        <v/>
      </c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53"/>
      <c r="P58" s="53"/>
      <c r="Q58" s="57"/>
      <c r="S58" s="53"/>
      <c r="T58" s="456" t="str">
        <f>IF(異動者１４="","",DBCS(VLOOKUP('新任地'!$E$18,学校一覧,2,FALSE)))</f>
        <v/>
      </c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53"/>
      <c r="AG58" s="53"/>
    </row>
    <row r="59" spans="2:33" ht="13.5">
      <c r="B59" s="53"/>
      <c r="C59" s="54"/>
      <c r="D59" s="54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7"/>
      <c r="S59" s="53"/>
      <c r="T59" s="54"/>
      <c r="U59" s="54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</row>
    <row r="60" spans="2:33" ht="18.75">
      <c r="B60" s="53"/>
      <c r="C60" s="54"/>
      <c r="D60" s="454" t="str">
        <f>IF(異動者１３="","",VLOOKUP('新任地'!$E$17,学校一覧,3,FALSE))</f>
        <v/>
      </c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53"/>
      <c r="Q60" s="57"/>
      <c r="S60" s="53"/>
      <c r="T60" s="54"/>
      <c r="U60" s="454" t="str">
        <f>IF(異動者１４="","",VLOOKUP('新任地'!$E$18,学校一覧,3,FALSE))</f>
        <v/>
      </c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53"/>
    </row>
    <row r="61" spans="2:33" ht="18.75">
      <c r="B61" s="53"/>
      <c r="C61" s="54"/>
      <c r="D61" s="55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7"/>
      <c r="S61" s="53"/>
      <c r="T61" s="54"/>
      <c r="U61" s="55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</row>
    <row r="62" spans="2:33" ht="24">
      <c r="B62" s="53"/>
      <c r="C62" s="455" t="str">
        <f>IF(異動者１３="","",'新任地'!E17&amp;"  御中")</f>
        <v/>
      </c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56"/>
      <c r="Q62" s="58"/>
      <c r="R62" s="52"/>
      <c r="S62" s="53"/>
      <c r="T62" s="455" t="str">
        <f>IF(異動者１４="","",'新任地'!E18&amp;"  御中")</f>
        <v/>
      </c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56"/>
    </row>
    <row r="63" spans="2:33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7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</row>
    <row r="64" spans="2:33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7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</row>
    <row r="65" ht="3.95" customHeight="1"/>
    <row r="66" spans="2:33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7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</row>
    <row r="67" spans="2:33" ht="14.25">
      <c r="B67" s="53"/>
      <c r="C67" s="456" t="str">
        <f>IF(異動者１５="","",DBCS(VLOOKUP('新任地'!$E$19,学校一覧,2,FALSE)))</f>
        <v/>
      </c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53"/>
      <c r="P67" s="53"/>
      <c r="Q67" s="57"/>
      <c r="S67" s="53"/>
      <c r="T67" s="456" t="str">
        <f>IF(異動者１６="","",DBCS(VLOOKUP('新任地'!$E$20,学校一覧,2,FALSE)))</f>
        <v/>
      </c>
      <c r="U67" s="456"/>
      <c r="V67" s="456"/>
      <c r="W67" s="456"/>
      <c r="X67" s="456"/>
      <c r="Y67" s="456"/>
      <c r="Z67" s="456"/>
      <c r="AA67" s="456"/>
      <c r="AB67" s="456"/>
      <c r="AC67" s="456"/>
      <c r="AD67" s="456"/>
      <c r="AE67" s="456"/>
      <c r="AF67" s="53"/>
      <c r="AG67" s="53"/>
    </row>
    <row r="68" spans="2:33" ht="13.5">
      <c r="B68" s="53"/>
      <c r="C68" s="54"/>
      <c r="D68" s="54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7"/>
      <c r="S68" s="53"/>
      <c r="T68" s="54"/>
      <c r="U68" s="54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</row>
    <row r="69" spans="2:33" ht="18.75">
      <c r="B69" s="53"/>
      <c r="C69" s="54"/>
      <c r="D69" s="454" t="str">
        <f>IF(異動者１５="","",VLOOKUP('新任地'!$E$19,学校一覧,3,FALSE))</f>
        <v/>
      </c>
      <c r="E69" s="454"/>
      <c r="F69" s="454"/>
      <c r="G69" s="454"/>
      <c r="H69" s="454"/>
      <c r="I69" s="454"/>
      <c r="J69" s="454"/>
      <c r="K69" s="454"/>
      <c r="L69" s="454"/>
      <c r="M69" s="454"/>
      <c r="N69" s="454"/>
      <c r="O69" s="454"/>
      <c r="P69" s="53"/>
      <c r="Q69" s="57"/>
      <c r="S69" s="53"/>
      <c r="T69" s="54"/>
      <c r="U69" s="454" t="str">
        <f>IF(異動者１６="","",VLOOKUP('新任地'!$E$20,学校一覧,3,FALSE))</f>
        <v/>
      </c>
      <c r="V69" s="454"/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53"/>
    </row>
    <row r="70" spans="2:33" ht="18.75">
      <c r="B70" s="53"/>
      <c r="C70" s="54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7"/>
      <c r="S70" s="53"/>
      <c r="T70" s="54"/>
      <c r="U70" s="55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</row>
    <row r="71" spans="2:33" ht="24">
      <c r="B71" s="53"/>
      <c r="C71" s="455" t="str">
        <f>IF(異動者１５="","",'新任地'!E19&amp;"  御中")</f>
        <v/>
      </c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56"/>
      <c r="Q71" s="58"/>
      <c r="R71" s="52"/>
      <c r="S71" s="53"/>
      <c r="T71" s="455" t="str">
        <f>IF(異動者１６="","",'新任地'!E20&amp;"  御中")</f>
        <v/>
      </c>
      <c r="U71" s="455"/>
      <c r="V71" s="455"/>
      <c r="W71" s="455"/>
      <c r="X71" s="455"/>
      <c r="Y71" s="455"/>
      <c r="Z71" s="455"/>
      <c r="AA71" s="455"/>
      <c r="AB71" s="455"/>
      <c r="AC71" s="455"/>
      <c r="AD71" s="455"/>
      <c r="AE71" s="455"/>
      <c r="AF71" s="455"/>
      <c r="AG71" s="56"/>
    </row>
    <row r="72" spans="2:33" ht="13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7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</row>
    <row r="73" spans="2:33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7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</row>
    <row r="74" ht="3.95" customHeight="1"/>
    <row r="75" spans="2:33" ht="13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7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</row>
    <row r="76" spans="2:33" ht="14.25">
      <c r="B76" s="53"/>
      <c r="C76" s="456" t="str">
        <f>IF(異動者１７="","",DBCS(VLOOKUP('新任地'!$E$21,学校一覧,2,FALSE)))</f>
        <v/>
      </c>
      <c r="D76" s="456"/>
      <c r="E76" s="456"/>
      <c r="F76" s="456"/>
      <c r="G76" s="456"/>
      <c r="H76" s="456"/>
      <c r="I76" s="456"/>
      <c r="J76" s="456"/>
      <c r="K76" s="456"/>
      <c r="L76" s="456"/>
      <c r="M76" s="456"/>
      <c r="N76" s="456"/>
      <c r="O76" s="53"/>
      <c r="P76" s="53"/>
      <c r="Q76" s="57"/>
      <c r="S76" s="53"/>
      <c r="T76" s="456" t="str">
        <f>IF(異動者１８="","",DBCS(VLOOKUP('新任地'!$E$22,学校一覧,2,FALSE)))</f>
        <v/>
      </c>
      <c r="U76" s="456"/>
      <c r="V76" s="456"/>
      <c r="W76" s="456"/>
      <c r="X76" s="456"/>
      <c r="Y76" s="456"/>
      <c r="Z76" s="456"/>
      <c r="AA76" s="456"/>
      <c r="AB76" s="456"/>
      <c r="AC76" s="456"/>
      <c r="AD76" s="456"/>
      <c r="AE76" s="456"/>
      <c r="AF76" s="53"/>
      <c r="AG76" s="53"/>
    </row>
    <row r="77" spans="2:33" ht="13.5">
      <c r="B77" s="53"/>
      <c r="C77" s="54"/>
      <c r="D77" s="54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7"/>
      <c r="S77" s="53"/>
      <c r="T77" s="54"/>
      <c r="U77" s="54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</row>
    <row r="78" spans="2:33" ht="18.75">
      <c r="B78" s="53"/>
      <c r="C78" s="54"/>
      <c r="D78" s="454" t="str">
        <f>IF(異動者１７="","",VLOOKUP('新任地'!$E$21,学校一覧,3,FALSE))</f>
        <v/>
      </c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53"/>
      <c r="Q78" s="57"/>
      <c r="S78" s="53"/>
      <c r="T78" s="54"/>
      <c r="U78" s="454" t="str">
        <f>IF(異動者１８="","",VLOOKUP('新任地'!$E$22,学校一覧,3,FALSE))</f>
        <v/>
      </c>
      <c r="V78" s="454"/>
      <c r="W78" s="454"/>
      <c r="X78" s="454"/>
      <c r="Y78" s="454"/>
      <c r="Z78" s="454"/>
      <c r="AA78" s="454"/>
      <c r="AB78" s="454"/>
      <c r="AC78" s="454"/>
      <c r="AD78" s="454"/>
      <c r="AE78" s="454"/>
      <c r="AF78" s="454"/>
      <c r="AG78" s="53"/>
    </row>
    <row r="79" spans="2:33" ht="18.75">
      <c r="B79" s="53"/>
      <c r="C79" s="54"/>
      <c r="D79" s="55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7"/>
      <c r="S79" s="53"/>
      <c r="T79" s="54"/>
      <c r="U79" s="55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</row>
    <row r="80" spans="2:33" ht="24">
      <c r="B80" s="53"/>
      <c r="C80" s="455" t="str">
        <f>IF(異動者１７="","",'新任地'!E21&amp;"  御中")</f>
        <v/>
      </c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56"/>
      <c r="Q80" s="58"/>
      <c r="R80" s="52"/>
      <c r="S80" s="53"/>
      <c r="T80" s="455" t="str">
        <f>IF(異動者１８="","",'新任地'!E22&amp;"  御中")</f>
        <v/>
      </c>
      <c r="U80" s="455"/>
      <c r="V80" s="455"/>
      <c r="W80" s="455"/>
      <c r="X80" s="455"/>
      <c r="Y80" s="455"/>
      <c r="Z80" s="455"/>
      <c r="AA80" s="455"/>
      <c r="AB80" s="455"/>
      <c r="AC80" s="455"/>
      <c r="AD80" s="455"/>
      <c r="AE80" s="455"/>
      <c r="AF80" s="455"/>
      <c r="AG80" s="56"/>
    </row>
    <row r="81" spans="2:33" ht="13.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7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</row>
    <row r="82" spans="2:33" ht="13.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7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</row>
    <row r="83" ht="3.95" customHeight="1"/>
    <row r="84" spans="2:33" ht="13.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7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</row>
    <row r="85" spans="2:33" ht="14.25">
      <c r="B85" s="53"/>
      <c r="C85" s="456" t="str">
        <f>IF(異動者１９="","",DBCS(VLOOKUP('新任地'!$E$23,学校一覧,2,FALSE)))</f>
        <v/>
      </c>
      <c r="D85" s="456"/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53"/>
      <c r="P85" s="53"/>
      <c r="Q85" s="57"/>
      <c r="S85" s="53"/>
      <c r="T85" s="456" t="str">
        <f>IF(異動者２０="","",DBCS(VLOOKUP('新任地'!$E$24,学校一覧,2,FALSE)))</f>
        <v/>
      </c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53"/>
      <c r="AG85" s="53"/>
    </row>
    <row r="86" spans="2:33" ht="13.5">
      <c r="B86" s="53"/>
      <c r="C86" s="54"/>
      <c r="D86" s="54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7"/>
      <c r="S86" s="53"/>
      <c r="T86" s="54"/>
      <c r="U86" s="54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</row>
    <row r="87" spans="2:33" ht="18.75">
      <c r="B87" s="53"/>
      <c r="C87" s="54"/>
      <c r="D87" s="454" t="str">
        <f>IF(異動者１９="","",VLOOKUP('新任地'!$E$23,学校一覧,3,FALSE))</f>
        <v/>
      </c>
      <c r="E87" s="454"/>
      <c r="F87" s="454"/>
      <c r="G87" s="454"/>
      <c r="H87" s="454"/>
      <c r="I87" s="454"/>
      <c r="J87" s="454"/>
      <c r="K87" s="454"/>
      <c r="L87" s="454"/>
      <c r="M87" s="454"/>
      <c r="N87" s="454"/>
      <c r="O87" s="454"/>
      <c r="P87" s="53"/>
      <c r="Q87" s="57"/>
      <c r="S87" s="53"/>
      <c r="T87" s="54"/>
      <c r="U87" s="454" t="str">
        <f>IF(異動者２０="","",VLOOKUP('新任地'!$E$24,学校一覧,3,FALSE))</f>
        <v/>
      </c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4"/>
      <c r="AG87" s="53"/>
    </row>
    <row r="88" spans="2:33" ht="18.75">
      <c r="B88" s="53"/>
      <c r="C88" s="54"/>
      <c r="D88" s="55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7"/>
      <c r="S88" s="53"/>
      <c r="T88" s="54"/>
      <c r="U88" s="55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</row>
    <row r="89" spans="2:33" ht="24">
      <c r="B89" s="53"/>
      <c r="C89" s="455" t="str">
        <f>IF(異動者１９="","",'新任地'!E23&amp;"  御中")</f>
        <v/>
      </c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56"/>
      <c r="Q89" s="58"/>
      <c r="R89" s="52"/>
      <c r="S89" s="53"/>
      <c r="T89" s="455" t="str">
        <f>IF(異動者２０="","",'新任地'!E24&amp;"  御中")</f>
        <v/>
      </c>
      <c r="U89" s="455"/>
      <c r="V89" s="455"/>
      <c r="W89" s="455"/>
      <c r="X89" s="455"/>
      <c r="Y89" s="455"/>
      <c r="Z89" s="455"/>
      <c r="AA89" s="455"/>
      <c r="AB89" s="455"/>
      <c r="AC89" s="455"/>
      <c r="AD89" s="455"/>
      <c r="AE89" s="455"/>
      <c r="AF89" s="455"/>
      <c r="AG89" s="56"/>
    </row>
    <row r="90" spans="2:33" ht="13.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7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</row>
    <row r="91" spans="2:33" ht="13.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7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</row>
  </sheetData>
  <mergeCells count="60">
    <mergeCell ref="C85:N85"/>
    <mergeCell ref="T85:AE85"/>
    <mergeCell ref="D87:O87"/>
    <mergeCell ref="U87:AF87"/>
    <mergeCell ref="C89:O89"/>
    <mergeCell ref="T89:AF89"/>
    <mergeCell ref="C76:N76"/>
    <mergeCell ref="T76:AE76"/>
    <mergeCell ref="D78:O78"/>
    <mergeCell ref="U78:AF78"/>
    <mergeCell ref="C80:O80"/>
    <mergeCell ref="T80:AF80"/>
    <mergeCell ref="C67:N67"/>
    <mergeCell ref="T67:AE67"/>
    <mergeCell ref="D69:O69"/>
    <mergeCell ref="U69:AF69"/>
    <mergeCell ref="C71:O71"/>
    <mergeCell ref="T71:AF71"/>
    <mergeCell ref="C58:N58"/>
    <mergeCell ref="T58:AE58"/>
    <mergeCell ref="D60:O60"/>
    <mergeCell ref="U60:AF60"/>
    <mergeCell ref="C62:O62"/>
    <mergeCell ref="T62:AF62"/>
    <mergeCell ref="C48:N48"/>
    <mergeCell ref="D50:O50"/>
    <mergeCell ref="C52:O52"/>
    <mergeCell ref="T48:AE48"/>
    <mergeCell ref="U50:AF50"/>
    <mergeCell ref="T52:AF52"/>
    <mergeCell ref="C39:N39"/>
    <mergeCell ref="D41:O41"/>
    <mergeCell ref="C43:O43"/>
    <mergeCell ref="T39:AE39"/>
    <mergeCell ref="U41:AF41"/>
    <mergeCell ref="T43:AF43"/>
    <mergeCell ref="C30:N30"/>
    <mergeCell ref="D32:O32"/>
    <mergeCell ref="C34:O34"/>
    <mergeCell ref="T30:AE30"/>
    <mergeCell ref="U32:AF32"/>
    <mergeCell ref="T34:AF34"/>
    <mergeCell ref="C21:N21"/>
    <mergeCell ref="D23:O23"/>
    <mergeCell ref="C25:O25"/>
    <mergeCell ref="T21:AE21"/>
    <mergeCell ref="U23:AF23"/>
    <mergeCell ref="T25:AF25"/>
    <mergeCell ref="D5:O5"/>
    <mergeCell ref="D14:O14"/>
    <mergeCell ref="U14:AF14"/>
    <mergeCell ref="T16:AF16"/>
    <mergeCell ref="C3:N3"/>
    <mergeCell ref="T3:AE3"/>
    <mergeCell ref="U5:AF5"/>
    <mergeCell ref="C12:N12"/>
    <mergeCell ref="T12:AE12"/>
    <mergeCell ref="C7:O7"/>
    <mergeCell ref="T7:AF7"/>
    <mergeCell ref="C16:O16"/>
  </mergeCells>
  <printOptions horizontalCentered="1"/>
  <pageMargins left="0.7874015748031497" right="0.7874015748031497" top="0.5905511811023623" bottom="0.5905511811023623" header="0" footer="0"/>
  <pageSetup blackAndWhite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48"/>
  <sheetViews>
    <sheetView tabSelected="1" workbookViewId="0" topLeftCell="A1">
      <pane xSplit="2" ySplit="4" topLeftCell="C5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E11" sqref="E11"/>
    </sheetView>
  </sheetViews>
  <sheetFormatPr defaultColWidth="9.00390625" defaultRowHeight="13.5"/>
  <cols>
    <col min="1" max="1" width="3.50390625" style="0" bestFit="1" customWidth="1"/>
    <col min="2" max="2" width="11.25390625" style="7" bestFit="1" customWidth="1"/>
    <col min="4" max="4" width="18.125" style="0" bestFit="1" customWidth="1"/>
    <col min="7" max="7" width="15.75390625" style="0" customWidth="1"/>
    <col min="14" max="15" width="16.875" style="0" bestFit="1" customWidth="1"/>
  </cols>
  <sheetData>
    <row r="2" spans="2:56" ht="13.5">
      <c r="B2" s="136" t="s">
        <v>180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 t="s">
        <v>1</v>
      </c>
      <c r="O2" s="138"/>
      <c r="P2" s="138"/>
      <c r="Q2" s="138"/>
      <c r="R2" s="139" t="s">
        <v>181</v>
      </c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40" t="s">
        <v>182</v>
      </c>
      <c r="AJ2" s="140"/>
      <c r="AK2" s="140"/>
      <c r="AL2" s="140"/>
      <c r="AM2" s="140"/>
      <c r="AN2" s="140"/>
      <c r="AO2" s="140"/>
      <c r="AP2" s="141" t="s">
        <v>183</v>
      </c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</row>
    <row r="3" spans="2:56" ht="13.5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7">
        <v>32</v>
      </c>
      <c r="AH3" s="7">
        <v>33</v>
      </c>
      <c r="AI3" s="7">
        <v>34</v>
      </c>
      <c r="AJ3" s="7">
        <v>35</v>
      </c>
      <c r="AK3" s="7">
        <v>36</v>
      </c>
      <c r="AL3" s="7">
        <v>37</v>
      </c>
      <c r="AM3" s="7">
        <v>38</v>
      </c>
      <c r="AN3" s="7">
        <v>39</v>
      </c>
      <c r="AO3" s="7">
        <v>40</v>
      </c>
      <c r="AP3" s="7">
        <v>41</v>
      </c>
      <c r="AQ3" s="7">
        <v>42</v>
      </c>
      <c r="AR3" s="7">
        <v>43</v>
      </c>
      <c r="AS3" s="7">
        <v>44</v>
      </c>
      <c r="AT3" s="7">
        <v>45</v>
      </c>
      <c r="AU3" s="7">
        <v>46</v>
      </c>
      <c r="AV3" s="7">
        <v>47</v>
      </c>
      <c r="AW3" s="7">
        <v>48</v>
      </c>
      <c r="AX3" s="7">
        <v>49</v>
      </c>
      <c r="AY3" s="7">
        <v>50</v>
      </c>
      <c r="AZ3" s="7">
        <v>51</v>
      </c>
      <c r="BA3" s="7">
        <v>52</v>
      </c>
      <c r="BB3" s="7">
        <v>53</v>
      </c>
      <c r="BC3" s="7">
        <v>54</v>
      </c>
      <c r="BD3" s="7">
        <v>55</v>
      </c>
    </row>
    <row r="4" spans="1:56" ht="44.25" customHeight="1">
      <c r="A4" s="3"/>
      <c r="B4" s="25" t="s">
        <v>11</v>
      </c>
      <c r="C4" s="14" t="s">
        <v>0</v>
      </c>
      <c r="D4" s="14" t="s">
        <v>12</v>
      </c>
      <c r="E4" s="14" t="s">
        <v>13</v>
      </c>
      <c r="F4" s="14" t="s">
        <v>14</v>
      </c>
      <c r="G4" s="14" t="s">
        <v>177</v>
      </c>
      <c r="H4" s="14" t="s">
        <v>8</v>
      </c>
      <c r="I4" s="14" t="s">
        <v>7</v>
      </c>
      <c r="J4" s="14" t="s">
        <v>9</v>
      </c>
      <c r="K4" s="15" t="s">
        <v>18</v>
      </c>
      <c r="L4" s="15" t="s">
        <v>179</v>
      </c>
      <c r="M4" s="77" t="s">
        <v>112</v>
      </c>
      <c r="N4" s="21" t="s">
        <v>16</v>
      </c>
      <c r="O4" s="21" t="s">
        <v>15</v>
      </c>
      <c r="P4" s="21" t="s">
        <v>2</v>
      </c>
      <c r="Q4" s="77" t="s">
        <v>111</v>
      </c>
      <c r="R4" s="77" t="s">
        <v>47</v>
      </c>
      <c r="S4" s="77" t="s">
        <v>129</v>
      </c>
      <c r="T4" s="77" t="s">
        <v>184</v>
      </c>
      <c r="U4" s="77" t="s">
        <v>129</v>
      </c>
      <c r="V4" s="77" t="s">
        <v>48</v>
      </c>
      <c r="W4" s="77" t="s">
        <v>129</v>
      </c>
      <c r="X4" s="77" t="s">
        <v>185</v>
      </c>
      <c r="Y4" s="77" t="s">
        <v>129</v>
      </c>
      <c r="Z4" s="77" t="s">
        <v>186</v>
      </c>
      <c r="AA4" s="77" t="s">
        <v>129</v>
      </c>
      <c r="AB4" s="77" t="s">
        <v>174</v>
      </c>
      <c r="AC4" s="77" t="s">
        <v>129</v>
      </c>
      <c r="AD4" s="77" t="s">
        <v>187</v>
      </c>
      <c r="AE4" s="77" t="s">
        <v>188</v>
      </c>
      <c r="AF4" s="142" t="s">
        <v>49</v>
      </c>
      <c r="AG4" s="142" t="s">
        <v>189</v>
      </c>
      <c r="AH4" s="142" t="s">
        <v>190</v>
      </c>
      <c r="AI4" s="142" t="s">
        <v>131</v>
      </c>
      <c r="AJ4" s="15" t="s">
        <v>41</v>
      </c>
      <c r="AK4" s="15" t="s">
        <v>42</v>
      </c>
      <c r="AL4" s="14" t="s">
        <v>132</v>
      </c>
      <c r="AM4" s="19" t="s">
        <v>43</v>
      </c>
      <c r="AN4" s="19" t="s">
        <v>45</v>
      </c>
      <c r="AO4" s="19" t="s">
        <v>191</v>
      </c>
      <c r="AP4" s="51" t="s">
        <v>101</v>
      </c>
      <c r="AQ4" s="51" t="s">
        <v>69</v>
      </c>
      <c r="AR4" s="51" t="s">
        <v>70</v>
      </c>
      <c r="AS4" s="51" t="s">
        <v>71</v>
      </c>
      <c r="AT4" s="51" t="s">
        <v>72</v>
      </c>
      <c r="AU4" s="51" t="s">
        <v>73</v>
      </c>
      <c r="AV4" s="51" t="s">
        <v>74</v>
      </c>
      <c r="AW4" s="51" t="s">
        <v>75</v>
      </c>
      <c r="AX4" s="51" t="s">
        <v>76</v>
      </c>
      <c r="AY4" s="51" t="s">
        <v>77</v>
      </c>
      <c r="AZ4" s="51" t="s">
        <v>82</v>
      </c>
      <c r="BA4" s="51" t="s">
        <v>81</v>
      </c>
      <c r="BB4" s="51" t="s">
        <v>80</v>
      </c>
      <c r="BC4" s="51" t="s">
        <v>78</v>
      </c>
      <c r="BD4" s="51" t="s">
        <v>79</v>
      </c>
    </row>
    <row r="5" spans="1:56" ht="13.5">
      <c r="A5" s="3">
        <v>1</v>
      </c>
      <c r="B5" s="26">
        <f>'氏名等'!C5</f>
        <v>0</v>
      </c>
      <c r="C5" s="26">
        <f>'氏名等'!B5</f>
        <v>0</v>
      </c>
      <c r="D5" s="27">
        <f>'氏名等'!D5</f>
        <v>0</v>
      </c>
      <c r="E5" s="26">
        <f>'氏名等'!E5</f>
        <v>0</v>
      </c>
      <c r="F5" s="156">
        <f>'氏名等'!F5</f>
        <v>0</v>
      </c>
      <c r="G5" s="27">
        <f>'氏名等'!G5</f>
        <v>0</v>
      </c>
      <c r="H5" s="26">
        <f>'氏名等'!H5</f>
        <v>0</v>
      </c>
      <c r="I5" s="26">
        <f>'氏名等'!I5</f>
        <v>0</v>
      </c>
      <c r="J5" s="153">
        <f>'氏名等'!J5</f>
        <v>0</v>
      </c>
      <c r="K5" s="26">
        <f>'氏名等'!K5</f>
        <v>0</v>
      </c>
      <c r="L5" s="26">
        <f>'氏名等'!L5</f>
        <v>0</v>
      </c>
      <c r="M5" s="3">
        <f>'氏名等'!M5</f>
        <v>0</v>
      </c>
      <c r="N5" s="28">
        <f>'新任地'!D5</f>
        <v>44287</v>
      </c>
      <c r="O5" s="29" t="str">
        <f>'新任地'!E5</f>
        <v>鶴丸高等学校</v>
      </c>
      <c r="P5" s="29">
        <f>'新任地'!F5</f>
        <v>320013</v>
      </c>
      <c r="Q5" s="3">
        <f aca="true" t="shared" si="0" ref="Q5:Q24">VLOOKUP(O5,学校一覧,6,FALSE)</f>
        <v>460103</v>
      </c>
      <c r="R5" s="3">
        <f>'勤務状況'!I8</f>
        <v>2</v>
      </c>
      <c r="S5" s="3">
        <f>'勤務状況'!O8</f>
        <v>0</v>
      </c>
      <c r="T5" s="3">
        <f>'勤務状況'!I9</f>
        <v>2</v>
      </c>
      <c r="U5" s="3">
        <f>'勤務状況'!O9</f>
        <v>0</v>
      </c>
      <c r="V5" s="3">
        <f>'勤務状況'!I10</f>
        <v>2</v>
      </c>
      <c r="W5" s="3">
        <f>'勤務状況'!O10</f>
        <v>0</v>
      </c>
      <c r="X5" s="3">
        <f>'勤務状況'!I11</f>
        <v>2</v>
      </c>
      <c r="Y5" s="3">
        <f>'勤務状況'!O11</f>
        <v>0</v>
      </c>
      <c r="Z5" s="3">
        <f>'勤務状況'!I12</f>
        <v>2</v>
      </c>
      <c r="AA5" s="143">
        <f>'勤務状況'!O12</f>
        <v>0</v>
      </c>
      <c r="AB5" s="3">
        <f>'勤務状況'!I14</f>
        <v>2</v>
      </c>
      <c r="AC5" s="3">
        <f>'勤務状況'!O14</f>
        <v>0</v>
      </c>
      <c r="AD5" s="3"/>
      <c r="AE5" s="3"/>
      <c r="AF5" s="3">
        <f>'勤務状況'!S17</f>
        <v>0</v>
      </c>
      <c r="AG5" s="3">
        <f>'勤務状況'!AJ17</f>
        <v>0</v>
      </c>
      <c r="AH5" s="3">
        <f>'勤務状況'!AP17</f>
        <v>0</v>
      </c>
      <c r="AI5" s="3">
        <f>'手当・その他'!D5</f>
        <v>1</v>
      </c>
      <c r="AJ5" s="3">
        <f>'手当・その他'!E5</f>
        <v>1</v>
      </c>
      <c r="AK5" s="3">
        <f>'手当・その他'!F5</f>
        <v>1</v>
      </c>
      <c r="AL5" s="3">
        <f>'手当・その他'!G5</f>
        <v>1</v>
      </c>
      <c r="AM5" s="3">
        <f>'手当・その他'!H5</f>
        <v>2</v>
      </c>
      <c r="AN5" s="3">
        <f>'手当・その他'!I5</f>
        <v>1</v>
      </c>
      <c r="AO5" s="3">
        <f>'手当・その他'!J5</f>
        <v>1</v>
      </c>
      <c r="AP5" s="3" t="b">
        <f>'鑑入力'!$C7</f>
        <v>1</v>
      </c>
      <c r="AQ5" s="3" t="b">
        <f>'鑑入力'!$C8</f>
        <v>1</v>
      </c>
      <c r="AR5" s="3" t="b">
        <f>'鑑入力'!$C9</f>
        <v>1</v>
      </c>
      <c r="AS5" s="3" t="b">
        <f>'鑑入力'!$C10</f>
        <v>1</v>
      </c>
      <c r="AT5" s="3" t="b">
        <f>'鑑入力'!$C11</f>
        <v>1</v>
      </c>
      <c r="AU5" s="3" t="b">
        <f>'鑑入力'!$C12</f>
        <v>1</v>
      </c>
      <c r="AV5" s="3" t="b">
        <f>'鑑入力'!$C13</f>
        <v>1</v>
      </c>
      <c r="AW5" s="3" t="b">
        <f>'鑑入力'!$C14</f>
        <v>1</v>
      </c>
      <c r="AX5" s="3" t="b">
        <f>'鑑入力'!$C15</f>
        <v>1</v>
      </c>
      <c r="AY5" s="3" t="b">
        <f>'鑑入力'!$C16</f>
        <v>1</v>
      </c>
      <c r="AZ5" s="3" t="b">
        <f>'鑑入力'!$C17</f>
        <v>1</v>
      </c>
      <c r="BA5" s="3" t="b">
        <f>'鑑入力'!$C18</f>
        <v>1</v>
      </c>
      <c r="BB5" s="3" t="b">
        <f>'鑑入力'!$C19</f>
        <v>1</v>
      </c>
      <c r="BC5" s="3" t="b">
        <f>'鑑入力'!$C20</f>
        <v>1</v>
      </c>
      <c r="BD5" s="3" t="b">
        <f>'鑑入力'!$C21</f>
        <v>1</v>
      </c>
    </row>
    <row r="6" spans="1:56" ht="13.5">
      <c r="A6" s="3">
        <v>2</v>
      </c>
      <c r="B6" s="26">
        <f>'氏名等'!C6</f>
        <v>0</v>
      </c>
      <c r="C6" s="26">
        <f>'氏名等'!B6</f>
        <v>0</v>
      </c>
      <c r="D6" s="27">
        <f>'氏名等'!D6</f>
        <v>0</v>
      </c>
      <c r="E6" s="26">
        <f>'氏名等'!E6</f>
        <v>0</v>
      </c>
      <c r="F6" s="156">
        <f>'氏名等'!F6</f>
        <v>0</v>
      </c>
      <c r="G6" s="27">
        <f>'氏名等'!G6</f>
        <v>0</v>
      </c>
      <c r="H6" s="26">
        <f>'氏名等'!H6</f>
        <v>0</v>
      </c>
      <c r="I6" s="26">
        <f>'氏名等'!I6</f>
        <v>0</v>
      </c>
      <c r="J6" s="153">
        <f>'氏名等'!J6</f>
        <v>0</v>
      </c>
      <c r="K6" s="26">
        <f>'氏名等'!K6</f>
        <v>0</v>
      </c>
      <c r="L6" s="26">
        <f>'氏名等'!L6</f>
        <v>0</v>
      </c>
      <c r="M6" s="3">
        <f>'氏名等'!M6</f>
        <v>0</v>
      </c>
      <c r="N6" s="28">
        <f>'新任地'!D6</f>
        <v>0</v>
      </c>
      <c r="O6" s="29" t="str">
        <f>'新任地'!E6</f>
        <v>鶴丸高等学校</v>
      </c>
      <c r="P6" s="29">
        <f>'新任地'!F6</f>
        <v>320013</v>
      </c>
      <c r="Q6" s="3">
        <f t="shared" si="0"/>
        <v>460103</v>
      </c>
      <c r="R6" s="3">
        <f>'勤務状況'!I22</f>
        <v>2</v>
      </c>
      <c r="S6" s="3">
        <f>'勤務状況'!O22</f>
        <v>0</v>
      </c>
      <c r="T6" s="3">
        <f>'勤務状況'!I23</f>
        <v>2</v>
      </c>
      <c r="U6" s="3">
        <f>'勤務状況'!O23</f>
        <v>0</v>
      </c>
      <c r="V6" s="3">
        <f>'勤務状況'!I24</f>
        <v>2</v>
      </c>
      <c r="W6" s="3">
        <f>'勤務状況'!O24</f>
        <v>0</v>
      </c>
      <c r="X6" s="3">
        <f>'勤務状況'!I25</f>
        <v>2</v>
      </c>
      <c r="Y6" s="3">
        <f>'勤務状況'!O25</f>
        <v>0</v>
      </c>
      <c r="Z6" s="3">
        <f>'勤務状況'!I26</f>
        <v>2</v>
      </c>
      <c r="AA6" s="143">
        <f>'勤務状況'!O26</f>
        <v>0</v>
      </c>
      <c r="AB6" s="3">
        <f>'勤務状況'!I28</f>
        <v>2</v>
      </c>
      <c r="AC6" s="3">
        <f>'勤務状況'!O28</f>
        <v>0</v>
      </c>
      <c r="AD6" s="3"/>
      <c r="AE6" s="3"/>
      <c r="AF6" s="3">
        <f>'勤務状況'!S31</f>
        <v>0</v>
      </c>
      <c r="AG6" s="3">
        <f>'勤務状況'!AJ31</f>
        <v>0</v>
      </c>
      <c r="AH6" s="3">
        <f>'勤務状況'!AP31</f>
        <v>0</v>
      </c>
      <c r="AI6" s="3">
        <f>'手当・その他'!D6</f>
        <v>1</v>
      </c>
      <c r="AJ6" s="3">
        <f>'手当・その他'!E6</f>
        <v>1</v>
      </c>
      <c r="AK6" s="3">
        <f>'手当・その他'!F6</f>
        <v>1</v>
      </c>
      <c r="AL6" s="3">
        <f>'手当・その他'!G6</f>
        <v>1</v>
      </c>
      <c r="AM6" s="3">
        <f>'手当・その他'!H6</f>
        <v>2</v>
      </c>
      <c r="AN6" s="3">
        <f>'手当・その他'!I6</f>
        <v>1</v>
      </c>
      <c r="AO6" s="3">
        <f>'手当・その他'!J6</f>
        <v>1</v>
      </c>
      <c r="AP6" s="3" t="b">
        <f>'鑑入力'!$D7</f>
        <v>1</v>
      </c>
      <c r="AQ6" s="3" t="b">
        <f>'鑑入力'!$D8</f>
        <v>1</v>
      </c>
      <c r="AR6" s="3" t="b">
        <f>'鑑入力'!$D9</f>
        <v>1</v>
      </c>
      <c r="AS6" s="3" t="b">
        <f>'鑑入力'!$D10</f>
        <v>1</v>
      </c>
      <c r="AT6" s="3" t="b">
        <f>'鑑入力'!$D11</f>
        <v>1</v>
      </c>
      <c r="AU6" s="3" t="b">
        <f>'鑑入力'!$D12</f>
        <v>1</v>
      </c>
      <c r="AV6" s="3" t="b">
        <f>'鑑入力'!$D13</f>
        <v>1</v>
      </c>
      <c r="AW6" s="3" t="b">
        <f>'鑑入力'!$D14</f>
        <v>1</v>
      </c>
      <c r="AX6" s="3" t="b">
        <f>'鑑入力'!$D15</f>
        <v>1</v>
      </c>
      <c r="AY6" s="3" t="b">
        <f>'鑑入力'!$D16</f>
        <v>1</v>
      </c>
      <c r="AZ6" s="3" t="b">
        <f>'鑑入力'!$D17</f>
        <v>1</v>
      </c>
      <c r="BA6" s="3" t="b">
        <f>'鑑入力'!$D18</f>
        <v>1</v>
      </c>
      <c r="BB6" s="3" t="b">
        <f>'鑑入力'!$D19</f>
        <v>1</v>
      </c>
      <c r="BC6" s="3" t="b">
        <f>'鑑入力'!$D20</f>
        <v>1</v>
      </c>
      <c r="BD6" s="3" t="b">
        <f>'鑑入力'!$D21</f>
        <v>1</v>
      </c>
    </row>
    <row r="7" spans="1:56" ht="13.5">
      <c r="A7" s="3">
        <v>3</v>
      </c>
      <c r="B7" s="26">
        <f>'氏名等'!C7</f>
        <v>0</v>
      </c>
      <c r="C7" s="26">
        <f>'氏名等'!B7</f>
        <v>0</v>
      </c>
      <c r="D7" s="27">
        <f>'氏名等'!D7</f>
        <v>0</v>
      </c>
      <c r="E7" s="26">
        <f>'氏名等'!E7</f>
        <v>0</v>
      </c>
      <c r="F7" s="156">
        <f>'氏名等'!F7</f>
        <v>0</v>
      </c>
      <c r="G7" s="27">
        <f>'氏名等'!G7</f>
        <v>0</v>
      </c>
      <c r="H7" s="26">
        <f>'氏名等'!H7</f>
        <v>0</v>
      </c>
      <c r="I7" s="26">
        <f>'氏名等'!I7</f>
        <v>0</v>
      </c>
      <c r="J7" s="153">
        <f>'氏名等'!J7</f>
        <v>0</v>
      </c>
      <c r="K7" s="26">
        <f>'氏名等'!K7</f>
        <v>0</v>
      </c>
      <c r="L7" s="26">
        <f>'氏名等'!L7</f>
        <v>0</v>
      </c>
      <c r="M7" s="3">
        <f>'氏名等'!M7</f>
        <v>0</v>
      </c>
      <c r="N7" s="28">
        <f>'新任地'!D7</f>
        <v>0</v>
      </c>
      <c r="O7" s="29" t="str">
        <f>'新任地'!E7</f>
        <v>鶴丸高等学校</v>
      </c>
      <c r="P7" s="29">
        <f>'新任地'!F7</f>
        <v>320013</v>
      </c>
      <c r="Q7" s="3">
        <f t="shared" si="0"/>
        <v>460103</v>
      </c>
      <c r="R7" s="3">
        <f>'勤務状況'!I36</f>
        <v>2</v>
      </c>
      <c r="S7" s="3">
        <f>'勤務状況'!O36</f>
        <v>0</v>
      </c>
      <c r="T7" s="3">
        <f>'勤務状況'!I37</f>
        <v>2</v>
      </c>
      <c r="U7" s="3">
        <f>'勤務状況'!O37</f>
        <v>0</v>
      </c>
      <c r="V7" s="3">
        <f>'勤務状況'!I38</f>
        <v>2</v>
      </c>
      <c r="W7" s="3">
        <f>'勤務状況'!O38</f>
        <v>0</v>
      </c>
      <c r="X7" s="3">
        <f>'勤務状況'!I39</f>
        <v>2</v>
      </c>
      <c r="Y7" s="3">
        <f>'勤務状況'!O39</f>
        <v>0</v>
      </c>
      <c r="Z7" s="3">
        <f>'勤務状況'!I40</f>
        <v>2</v>
      </c>
      <c r="AA7" s="143">
        <f>'勤務状況'!O40</f>
        <v>0</v>
      </c>
      <c r="AB7" s="3">
        <f>'勤務状況'!I42</f>
        <v>2</v>
      </c>
      <c r="AC7" s="3">
        <f>'勤務状況'!O42</f>
        <v>0</v>
      </c>
      <c r="AD7" s="3"/>
      <c r="AE7" s="3"/>
      <c r="AF7" s="3">
        <f>'勤務状況'!S45</f>
        <v>0</v>
      </c>
      <c r="AG7" s="3">
        <f>'勤務状況'!AJ45</f>
        <v>0</v>
      </c>
      <c r="AH7" s="3">
        <f>'勤務状況'!AP45</f>
        <v>0</v>
      </c>
      <c r="AI7" s="3">
        <f>'手当・その他'!D7</f>
        <v>1</v>
      </c>
      <c r="AJ7" s="3">
        <f>'手当・その他'!E7</f>
        <v>1</v>
      </c>
      <c r="AK7" s="3">
        <f>'手当・その他'!F7</f>
        <v>1</v>
      </c>
      <c r="AL7" s="3">
        <f>'手当・その他'!G7</f>
        <v>1</v>
      </c>
      <c r="AM7" s="3">
        <f>'手当・その他'!H7</f>
        <v>2</v>
      </c>
      <c r="AN7" s="3">
        <f>'手当・その他'!I7</f>
        <v>1</v>
      </c>
      <c r="AO7" s="3">
        <f>'手当・その他'!J7</f>
        <v>1</v>
      </c>
      <c r="AP7" s="3" t="b">
        <f>'鑑入力'!$E7</f>
        <v>1</v>
      </c>
      <c r="AQ7" s="3" t="b">
        <f>'鑑入力'!$E8</f>
        <v>1</v>
      </c>
      <c r="AR7" s="3" t="b">
        <f>'鑑入力'!$E9</f>
        <v>1</v>
      </c>
      <c r="AS7" s="3" t="b">
        <f>'鑑入力'!$E10</f>
        <v>1</v>
      </c>
      <c r="AT7" s="3" t="b">
        <f>'鑑入力'!$E11</f>
        <v>1</v>
      </c>
      <c r="AU7" s="3" t="b">
        <f>'鑑入力'!$E12</f>
        <v>1</v>
      </c>
      <c r="AV7" s="3" t="b">
        <f>'鑑入力'!$E13</f>
        <v>1</v>
      </c>
      <c r="AW7" s="3" t="b">
        <f>'鑑入力'!$E14</f>
        <v>1</v>
      </c>
      <c r="AX7" s="3" t="b">
        <f>'鑑入力'!$E15</f>
        <v>1</v>
      </c>
      <c r="AY7" s="3" t="b">
        <f>'鑑入力'!$E16</f>
        <v>1</v>
      </c>
      <c r="AZ7" s="3" t="b">
        <f>'鑑入力'!$E17</f>
        <v>1</v>
      </c>
      <c r="BA7" s="3" t="b">
        <f>'鑑入力'!$E18</f>
        <v>1</v>
      </c>
      <c r="BB7" s="3" t="b">
        <f>'鑑入力'!$E19</f>
        <v>1</v>
      </c>
      <c r="BC7" s="3" t="b">
        <f>'鑑入力'!$E20</f>
        <v>1</v>
      </c>
      <c r="BD7" s="3" t="b">
        <f>'鑑入力'!$E21</f>
        <v>1</v>
      </c>
    </row>
    <row r="8" spans="1:56" ht="13.5">
      <c r="A8" s="3">
        <v>4</v>
      </c>
      <c r="B8" s="26">
        <f>'氏名等'!C8</f>
        <v>0</v>
      </c>
      <c r="C8" s="26">
        <f>'氏名等'!B8</f>
        <v>0</v>
      </c>
      <c r="D8" s="27">
        <f>'氏名等'!D8</f>
        <v>0</v>
      </c>
      <c r="E8" s="26">
        <f>'氏名等'!E8</f>
        <v>0</v>
      </c>
      <c r="F8" s="156">
        <f>'氏名等'!F8</f>
        <v>0</v>
      </c>
      <c r="G8" s="27">
        <f>'氏名等'!G8</f>
        <v>0</v>
      </c>
      <c r="H8" s="26">
        <f>'氏名等'!H8</f>
        <v>0</v>
      </c>
      <c r="I8" s="26">
        <f>'氏名等'!I8</f>
        <v>0</v>
      </c>
      <c r="J8" s="153">
        <f>'氏名等'!J8</f>
        <v>0</v>
      </c>
      <c r="K8" s="26">
        <f>'氏名等'!K8</f>
        <v>0</v>
      </c>
      <c r="L8" s="26">
        <f>'氏名等'!L8</f>
        <v>0</v>
      </c>
      <c r="M8" s="3">
        <f>'氏名等'!M8</f>
        <v>0</v>
      </c>
      <c r="N8" s="28">
        <f>'新任地'!D8</f>
        <v>0</v>
      </c>
      <c r="O8" s="29" t="str">
        <f>'新任地'!E8</f>
        <v>鶴丸高等学校</v>
      </c>
      <c r="P8" s="29">
        <f>'新任地'!F8</f>
        <v>320013</v>
      </c>
      <c r="Q8" s="3">
        <f t="shared" si="0"/>
        <v>460103</v>
      </c>
      <c r="R8" s="3">
        <f>'勤務状況'!I50</f>
        <v>2</v>
      </c>
      <c r="S8" s="3">
        <f>'勤務状況'!O50</f>
        <v>0</v>
      </c>
      <c r="T8" s="3">
        <f>'勤務状況'!I51</f>
        <v>2</v>
      </c>
      <c r="U8" s="3">
        <f>'勤務状況'!O51</f>
        <v>0</v>
      </c>
      <c r="V8" s="3">
        <f>'勤務状況'!I52</f>
        <v>2</v>
      </c>
      <c r="W8" s="3">
        <f>'勤務状況'!O52</f>
        <v>0</v>
      </c>
      <c r="X8" s="3">
        <f>'勤務状況'!I53</f>
        <v>2</v>
      </c>
      <c r="Y8" s="3">
        <f>'勤務状況'!O53</f>
        <v>0</v>
      </c>
      <c r="Z8" s="3">
        <f>'勤務状況'!I54</f>
        <v>2</v>
      </c>
      <c r="AA8" s="143">
        <f>'勤務状況'!O54</f>
        <v>0</v>
      </c>
      <c r="AB8" s="3">
        <f>'勤務状況'!I56</f>
        <v>2</v>
      </c>
      <c r="AC8" s="3">
        <f>'勤務状況'!O56</f>
        <v>0</v>
      </c>
      <c r="AD8" s="3"/>
      <c r="AE8" s="3"/>
      <c r="AF8" s="3">
        <f>'勤務状況'!S59</f>
        <v>0</v>
      </c>
      <c r="AG8" s="3">
        <f>'勤務状況'!AJ59</f>
        <v>0</v>
      </c>
      <c r="AH8" s="3">
        <f>'勤務状況'!AP59</f>
        <v>0</v>
      </c>
      <c r="AI8" s="3">
        <f>'手当・その他'!D8</f>
        <v>1</v>
      </c>
      <c r="AJ8" s="3">
        <f>'手当・その他'!E8</f>
        <v>1</v>
      </c>
      <c r="AK8" s="3">
        <f>'手当・その他'!F8</f>
        <v>1</v>
      </c>
      <c r="AL8" s="3">
        <f>'手当・その他'!G8</f>
        <v>1</v>
      </c>
      <c r="AM8" s="3">
        <f>'手当・その他'!H8</f>
        <v>2</v>
      </c>
      <c r="AN8" s="3">
        <f>'手当・その他'!I8</f>
        <v>1</v>
      </c>
      <c r="AO8" s="3">
        <f>'手当・その他'!J8</f>
        <v>1</v>
      </c>
      <c r="AP8" s="3" t="b">
        <f>'鑑入力'!$F7</f>
        <v>1</v>
      </c>
      <c r="AQ8" s="3" t="b">
        <f>'鑑入力'!$F8</f>
        <v>1</v>
      </c>
      <c r="AR8" s="3" t="b">
        <f>'鑑入力'!$F9</f>
        <v>1</v>
      </c>
      <c r="AS8" s="3" t="b">
        <f>'鑑入力'!$F10</f>
        <v>1</v>
      </c>
      <c r="AT8" s="3" t="b">
        <f>'鑑入力'!$F11</f>
        <v>1</v>
      </c>
      <c r="AU8" s="3" t="b">
        <f>'鑑入力'!$F12</f>
        <v>1</v>
      </c>
      <c r="AV8" s="3" t="b">
        <f>'鑑入力'!$F13</f>
        <v>1</v>
      </c>
      <c r="AW8" s="3" t="b">
        <f>'鑑入力'!$F14</f>
        <v>1</v>
      </c>
      <c r="AX8" s="3" t="b">
        <f>'鑑入力'!$F15</f>
        <v>1</v>
      </c>
      <c r="AY8" s="3" t="b">
        <f>'鑑入力'!$F16</f>
        <v>1</v>
      </c>
      <c r="AZ8" s="3" t="b">
        <f>'鑑入力'!$F17</f>
        <v>1</v>
      </c>
      <c r="BA8" s="3" t="b">
        <f>'鑑入力'!$F18</f>
        <v>1</v>
      </c>
      <c r="BB8" s="3" t="b">
        <f>'鑑入力'!$F19</f>
        <v>0</v>
      </c>
      <c r="BC8" s="3" t="b">
        <f>'鑑入力'!$F20</f>
        <v>1</v>
      </c>
      <c r="BD8" s="3" t="b">
        <f>'鑑入力'!$F21</f>
        <v>1</v>
      </c>
    </row>
    <row r="9" spans="1:56" ht="13.5">
      <c r="A9" s="3">
        <v>5</v>
      </c>
      <c r="B9" s="26">
        <f>'氏名等'!C9</f>
        <v>0</v>
      </c>
      <c r="C9" s="26">
        <f>'氏名等'!B9</f>
        <v>0</v>
      </c>
      <c r="D9" s="27">
        <f>'氏名等'!D9</f>
        <v>0</v>
      </c>
      <c r="E9" s="26">
        <f>'氏名等'!E9</f>
        <v>0</v>
      </c>
      <c r="F9" s="156">
        <f>'氏名等'!F9</f>
        <v>0</v>
      </c>
      <c r="G9" s="27">
        <f>'氏名等'!G9</f>
        <v>0</v>
      </c>
      <c r="H9" s="26">
        <f>'氏名等'!H9</f>
        <v>0</v>
      </c>
      <c r="I9" s="26">
        <f>'氏名等'!I9</f>
        <v>0</v>
      </c>
      <c r="J9" s="153">
        <f>'氏名等'!J9</f>
        <v>0</v>
      </c>
      <c r="K9" s="26">
        <f>'氏名等'!K9</f>
        <v>0</v>
      </c>
      <c r="L9" s="26">
        <f>'氏名等'!L9</f>
        <v>0</v>
      </c>
      <c r="M9" s="3">
        <f>'氏名等'!M9</f>
        <v>0</v>
      </c>
      <c r="N9" s="28">
        <f>'新任地'!D9</f>
        <v>0</v>
      </c>
      <c r="O9" s="29" t="str">
        <f>'新任地'!E9</f>
        <v>鶴丸高等学校</v>
      </c>
      <c r="P9" s="29">
        <f>'新任地'!F9</f>
        <v>320013</v>
      </c>
      <c r="Q9" s="3">
        <f t="shared" si="0"/>
        <v>460103</v>
      </c>
      <c r="R9" s="3">
        <f>'勤務状況'!I64</f>
        <v>2</v>
      </c>
      <c r="S9" s="3">
        <f>'勤務状況'!O64</f>
        <v>0</v>
      </c>
      <c r="T9" s="3">
        <f>'勤務状況'!I65</f>
        <v>2</v>
      </c>
      <c r="U9" s="3">
        <f>'勤務状況'!O65</f>
        <v>0</v>
      </c>
      <c r="V9" s="3">
        <f>'勤務状況'!I66</f>
        <v>2</v>
      </c>
      <c r="W9" s="3">
        <f>'勤務状況'!O66</f>
        <v>0</v>
      </c>
      <c r="X9" s="3">
        <f>'勤務状況'!I67</f>
        <v>2</v>
      </c>
      <c r="Y9" s="3">
        <f>'勤務状況'!O67</f>
        <v>0</v>
      </c>
      <c r="Z9" s="3">
        <f>'勤務状況'!I68</f>
        <v>2</v>
      </c>
      <c r="AA9" s="143">
        <f>'勤務状況'!O68</f>
        <v>0</v>
      </c>
      <c r="AB9" s="3">
        <f>'勤務状況'!I70</f>
        <v>2</v>
      </c>
      <c r="AC9" s="3">
        <f>'勤務状況'!O70</f>
        <v>0</v>
      </c>
      <c r="AD9" s="3"/>
      <c r="AE9" s="3"/>
      <c r="AF9" s="3">
        <f>'勤務状況'!S73</f>
        <v>0</v>
      </c>
      <c r="AG9" s="3">
        <f>'勤務状況'!AJ73</f>
        <v>0</v>
      </c>
      <c r="AH9" s="3">
        <f>'勤務状況'!AP73</f>
        <v>0</v>
      </c>
      <c r="AI9" s="3">
        <f>'手当・その他'!D9</f>
        <v>1</v>
      </c>
      <c r="AJ9" s="3">
        <f>'手当・その他'!E9</f>
        <v>1</v>
      </c>
      <c r="AK9" s="3">
        <f>'手当・その他'!F9</f>
        <v>1</v>
      </c>
      <c r="AL9" s="3">
        <f>'手当・その他'!G9</f>
        <v>1</v>
      </c>
      <c r="AM9" s="3">
        <f>'手当・その他'!H9</f>
        <v>2</v>
      </c>
      <c r="AN9" s="3">
        <f>'手当・その他'!I9</f>
        <v>1</v>
      </c>
      <c r="AO9" s="3">
        <f>'手当・その他'!J9</f>
        <v>1</v>
      </c>
      <c r="AP9" s="3" t="b">
        <f>'鑑入力'!$G7</f>
        <v>1</v>
      </c>
      <c r="AQ9" s="3" t="b">
        <f>'鑑入力'!$G8</f>
        <v>1</v>
      </c>
      <c r="AR9" s="3" t="b">
        <f>'鑑入力'!$G9</f>
        <v>1</v>
      </c>
      <c r="AS9" s="3" t="b">
        <f>'鑑入力'!$G10</f>
        <v>1</v>
      </c>
      <c r="AT9" s="3" t="b">
        <f>'鑑入力'!$G11</f>
        <v>1</v>
      </c>
      <c r="AU9" s="3" t="b">
        <f>'鑑入力'!$G12</f>
        <v>1</v>
      </c>
      <c r="AV9" s="3" t="b">
        <f>'鑑入力'!$G13</f>
        <v>1</v>
      </c>
      <c r="AW9" s="3" t="b">
        <f>'鑑入力'!$G14</f>
        <v>1</v>
      </c>
      <c r="AX9" s="3" t="b">
        <f>'鑑入力'!$G15</f>
        <v>1</v>
      </c>
      <c r="AY9" s="3" t="b">
        <f>'鑑入力'!$G16</f>
        <v>1</v>
      </c>
      <c r="AZ9" s="3" t="b">
        <f>'鑑入力'!$G17</f>
        <v>1</v>
      </c>
      <c r="BA9" s="3" t="b">
        <f>'鑑入力'!$G18</f>
        <v>1</v>
      </c>
      <c r="BB9" s="3" t="b">
        <f>'鑑入力'!$G19</f>
        <v>1</v>
      </c>
      <c r="BC9" s="3" t="b">
        <f>'鑑入力'!$G20</f>
        <v>1</v>
      </c>
      <c r="BD9" s="3" t="b">
        <f>'鑑入力'!$G21</f>
        <v>1</v>
      </c>
    </row>
    <row r="10" spans="1:56" ht="13.5">
      <c r="A10" s="3">
        <v>6</v>
      </c>
      <c r="B10" s="26">
        <f>'氏名等'!C10</f>
        <v>0</v>
      </c>
      <c r="C10" s="26">
        <f>'氏名等'!B10</f>
        <v>0</v>
      </c>
      <c r="D10" s="27">
        <f>'氏名等'!D10</f>
        <v>0</v>
      </c>
      <c r="E10" s="26">
        <f>'氏名等'!E10</f>
        <v>0</v>
      </c>
      <c r="F10" s="156">
        <f>'氏名等'!F10</f>
        <v>0</v>
      </c>
      <c r="G10" s="27">
        <f>'氏名等'!G10</f>
        <v>0</v>
      </c>
      <c r="H10" s="26">
        <f>'氏名等'!H10</f>
        <v>0</v>
      </c>
      <c r="I10" s="26">
        <f>'氏名等'!I10</f>
        <v>0</v>
      </c>
      <c r="J10" s="153">
        <f>'氏名等'!J10</f>
        <v>0</v>
      </c>
      <c r="K10" s="26">
        <f>'氏名等'!K10</f>
        <v>0</v>
      </c>
      <c r="L10" s="26">
        <f>'氏名等'!L10</f>
        <v>0</v>
      </c>
      <c r="M10" s="3">
        <f>'氏名等'!M10</f>
        <v>0</v>
      </c>
      <c r="N10" s="28">
        <f>'新任地'!D10</f>
        <v>0</v>
      </c>
      <c r="O10" s="29" t="str">
        <f>'新任地'!E10</f>
        <v>鶴丸高等学校</v>
      </c>
      <c r="P10" s="29">
        <f>'新任地'!F10</f>
        <v>320013</v>
      </c>
      <c r="Q10" s="3">
        <f t="shared" si="0"/>
        <v>460103</v>
      </c>
      <c r="R10" s="3">
        <f>'勤務状況'!I78</f>
        <v>2</v>
      </c>
      <c r="S10" s="3">
        <f>'勤務状況'!O78</f>
        <v>0</v>
      </c>
      <c r="T10" s="3">
        <f>'勤務状況'!I79</f>
        <v>2</v>
      </c>
      <c r="U10" s="3">
        <f>'勤務状況'!O79</f>
        <v>0</v>
      </c>
      <c r="V10" s="3">
        <f>'勤務状況'!I80</f>
        <v>2</v>
      </c>
      <c r="W10" s="3">
        <f>'勤務状況'!O80</f>
        <v>0</v>
      </c>
      <c r="X10" s="3">
        <f>'勤務状況'!I81</f>
        <v>2</v>
      </c>
      <c r="Y10" s="3">
        <f>'勤務状況'!O81</f>
        <v>0</v>
      </c>
      <c r="Z10" s="3">
        <f>'勤務状況'!I82</f>
        <v>2</v>
      </c>
      <c r="AA10" s="143">
        <f>'勤務状況'!O82</f>
        <v>0</v>
      </c>
      <c r="AB10" s="3">
        <f>'勤務状況'!I84</f>
        <v>2</v>
      </c>
      <c r="AC10" s="3">
        <f>'勤務状況'!O84</f>
        <v>0</v>
      </c>
      <c r="AD10" s="3"/>
      <c r="AE10" s="3"/>
      <c r="AF10" s="3">
        <f>'勤務状況'!S87</f>
        <v>0</v>
      </c>
      <c r="AG10" s="3">
        <f>'勤務状況'!AJ87</f>
        <v>0</v>
      </c>
      <c r="AH10" s="3">
        <f>'勤務状況'!AP87</f>
        <v>0</v>
      </c>
      <c r="AI10" s="3">
        <f>'手当・その他'!D10</f>
        <v>1</v>
      </c>
      <c r="AJ10" s="3">
        <f>'手当・その他'!E10</f>
        <v>1</v>
      </c>
      <c r="AK10" s="3">
        <f>'手当・その他'!F10</f>
        <v>1</v>
      </c>
      <c r="AL10" s="3">
        <f>'手当・その他'!G10</f>
        <v>1</v>
      </c>
      <c r="AM10" s="3">
        <f>'手当・その他'!H10</f>
        <v>2</v>
      </c>
      <c r="AN10" s="3">
        <f>'手当・その他'!I10</f>
        <v>1</v>
      </c>
      <c r="AO10" s="3">
        <f>'手当・その他'!J10</f>
        <v>1</v>
      </c>
      <c r="AP10" s="3" t="b">
        <f>'鑑入力'!$H7</f>
        <v>1</v>
      </c>
      <c r="AQ10" s="3" t="b">
        <f>'鑑入力'!$H8</f>
        <v>1</v>
      </c>
      <c r="AR10" s="3" t="b">
        <f>'鑑入力'!$H9</f>
        <v>1</v>
      </c>
      <c r="AS10" s="3" t="b">
        <f>'鑑入力'!$H10</f>
        <v>1</v>
      </c>
      <c r="AT10" s="3" t="b">
        <f>'鑑入力'!$H11</f>
        <v>1</v>
      </c>
      <c r="AU10" s="3" t="b">
        <f>'鑑入力'!$H12</f>
        <v>1</v>
      </c>
      <c r="AV10" s="3" t="b">
        <f>'鑑入力'!$H13</f>
        <v>1</v>
      </c>
      <c r="AW10" s="3" t="b">
        <f>'鑑入力'!$H14</f>
        <v>1</v>
      </c>
      <c r="AX10" s="3" t="b">
        <f>'鑑入力'!$H15</f>
        <v>1</v>
      </c>
      <c r="AY10" s="3" t="b">
        <f>'鑑入力'!$H16</f>
        <v>1</v>
      </c>
      <c r="AZ10" s="3" t="b">
        <f>'鑑入力'!$H17</f>
        <v>1</v>
      </c>
      <c r="BA10" s="3" t="b">
        <f>'鑑入力'!$H18</f>
        <v>1</v>
      </c>
      <c r="BB10" s="3" t="b">
        <f>'鑑入力'!$H19</f>
        <v>1</v>
      </c>
      <c r="BC10" s="3" t="b">
        <f>'鑑入力'!$H20</f>
        <v>1</v>
      </c>
      <c r="BD10" s="3" t="b">
        <f>'鑑入力'!$H21</f>
        <v>1</v>
      </c>
    </row>
    <row r="11" spans="1:56" ht="13.5">
      <c r="A11" s="3">
        <v>7</v>
      </c>
      <c r="B11" s="26">
        <f>'氏名等'!C11</f>
        <v>0</v>
      </c>
      <c r="C11" s="26">
        <f>'氏名等'!B11</f>
        <v>0</v>
      </c>
      <c r="D11" s="27">
        <f>'氏名等'!D11</f>
        <v>0</v>
      </c>
      <c r="E11" s="26">
        <f>'氏名等'!E11</f>
        <v>0</v>
      </c>
      <c r="F11" s="156">
        <f>'氏名等'!F11</f>
        <v>0</v>
      </c>
      <c r="G11" s="27">
        <f>'氏名等'!G11</f>
        <v>0</v>
      </c>
      <c r="H11" s="26">
        <f>'氏名等'!H11</f>
        <v>0</v>
      </c>
      <c r="I11" s="26">
        <f>'氏名等'!I11</f>
        <v>0</v>
      </c>
      <c r="J11" s="153">
        <f>'氏名等'!J11</f>
        <v>0</v>
      </c>
      <c r="K11" s="26">
        <f>'氏名等'!K11</f>
        <v>0</v>
      </c>
      <c r="L11" s="26">
        <f>'氏名等'!L11</f>
        <v>0</v>
      </c>
      <c r="M11" s="3">
        <f>'氏名等'!M11</f>
        <v>0</v>
      </c>
      <c r="N11" s="28">
        <f>'新任地'!D11</f>
        <v>0</v>
      </c>
      <c r="O11" s="29" t="str">
        <f>'新任地'!E11</f>
        <v>鶴丸高等学校</v>
      </c>
      <c r="P11" s="29">
        <f>'新任地'!F11</f>
        <v>320013</v>
      </c>
      <c r="Q11" s="3">
        <f t="shared" si="0"/>
        <v>460103</v>
      </c>
      <c r="R11" s="3">
        <f>'勤務状況'!I92</f>
        <v>2</v>
      </c>
      <c r="S11" s="3">
        <f>'勤務状況'!O92</f>
        <v>0</v>
      </c>
      <c r="T11" s="3">
        <f>'勤務状況'!I93</f>
        <v>2</v>
      </c>
      <c r="U11" s="3">
        <f>'勤務状況'!O93</f>
        <v>0</v>
      </c>
      <c r="V11" s="3">
        <f>'勤務状況'!I94</f>
        <v>2</v>
      </c>
      <c r="W11" s="3">
        <f>'勤務状況'!O94</f>
        <v>0</v>
      </c>
      <c r="X11" s="3">
        <f>'勤務状況'!I95</f>
        <v>2</v>
      </c>
      <c r="Y11" s="3">
        <f>'勤務状況'!O95</f>
        <v>0</v>
      </c>
      <c r="Z11" s="3">
        <f>'勤務状況'!I96</f>
        <v>2</v>
      </c>
      <c r="AA11" s="143">
        <f>'勤務状況'!O96</f>
        <v>0</v>
      </c>
      <c r="AB11" s="3">
        <f>'勤務状況'!I98</f>
        <v>2</v>
      </c>
      <c r="AC11" s="3">
        <f>'勤務状況'!O98</f>
        <v>0</v>
      </c>
      <c r="AD11" s="3"/>
      <c r="AE11" s="3"/>
      <c r="AF11" s="3">
        <f>'勤務状況'!S101</f>
        <v>0</v>
      </c>
      <c r="AG11" s="3">
        <f>'勤務状況'!AJ101</f>
        <v>0</v>
      </c>
      <c r="AH11" s="3">
        <f>'勤務状況'!AP101</f>
        <v>0</v>
      </c>
      <c r="AI11" s="3">
        <f>'手当・その他'!D11</f>
        <v>1</v>
      </c>
      <c r="AJ11" s="3">
        <f>'手当・その他'!E11</f>
        <v>1</v>
      </c>
      <c r="AK11" s="3">
        <f>'手当・その他'!F11</f>
        <v>1</v>
      </c>
      <c r="AL11" s="3">
        <f>'手当・その他'!G11</f>
        <v>1</v>
      </c>
      <c r="AM11" s="3">
        <f>'手当・その他'!H11</f>
        <v>2</v>
      </c>
      <c r="AN11" s="3">
        <f>'手当・その他'!I11</f>
        <v>1</v>
      </c>
      <c r="AO11" s="3">
        <f>'手当・その他'!J11</f>
        <v>1</v>
      </c>
      <c r="AP11" s="3" t="b">
        <f>'鑑入力'!$I7</f>
        <v>1</v>
      </c>
      <c r="AQ11" s="3" t="b">
        <f>'鑑入力'!$I8</f>
        <v>1</v>
      </c>
      <c r="AR11" s="3" t="b">
        <f>'鑑入力'!$I9</f>
        <v>1</v>
      </c>
      <c r="AS11" s="3" t="b">
        <f>'鑑入力'!$I10</f>
        <v>1</v>
      </c>
      <c r="AT11" s="3" t="b">
        <f>'鑑入力'!$I11</f>
        <v>1</v>
      </c>
      <c r="AU11" s="3" t="b">
        <f>'鑑入力'!$I12</f>
        <v>1</v>
      </c>
      <c r="AV11" s="3" t="b">
        <f>'鑑入力'!$I13</f>
        <v>1</v>
      </c>
      <c r="AW11" s="3" t="b">
        <f>'鑑入力'!$I14</f>
        <v>1</v>
      </c>
      <c r="AX11" s="3" t="b">
        <f>'鑑入力'!$I15</f>
        <v>1</v>
      </c>
      <c r="AY11" s="3" t="b">
        <f>'鑑入力'!$I16</f>
        <v>1</v>
      </c>
      <c r="AZ11" s="3" t="b">
        <f>'鑑入力'!$I17</f>
        <v>1</v>
      </c>
      <c r="BA11" s="3" t="b">
        <f>'鑑入力'!$I18</f>
        <v>1</v>
      </c>
      <c r="BB11" s="3" t="b">
        <f>'鑑入力'!$I19</f>
        <v>1</v>
      </c>
      <c r="BC11" s="3" t="b">
        <f>'鑑入力'!$I20</f>
        <v>1</v>
      </c>
      <c r="BD11" s="3" t="b">
        <f>'鑑入力'!$I21</f>
        <v>1</v>
      </c>
    </row>
    <row r="12" spans="1:56" ht="13.5">
      <c r="A12" s="3">
        <v>8</v>
      </c>
      <c r="B12" s="26">
        <f>'氏名等'!C12</f>
        <v>0</v>
      </c>
      <c r="C12" s="26">
        <f>'氏名等'!B12</f>
        <v>0</v>
      </c>
      <c r="D12" s="27">
        <f>'氏名等'!D12</f>
        <v>0</v>
      </c>
      <c r="E12" s="26">
        <f>'氏名等'!E12</f>
        <v>0</v>
      </c>
      <c r="F12" s="156">
        <f>'氏名等'!F12</f>
        <v>0</v>
      </c>
      <c r="G12" s="27">
        <f>'氏名等'!G12</f>
        <v>0</v>
      </c>
      <c r="H12" s="26">
        <f>'氏名等'!H12</f>
        <v>0</v>
      </c>
      <c r="I12" s="26">
        <f>'氏名等'!I12</f>
        <v>0</v>
      </c>
      <c r="J12" s="153">
        <f>'氏名等'!J12</f>
        <v>0</v>
      </c>
      <c r="K12" s="26">
        <f>'氏名等'!K12</f>
        <v>0</v>
      </c>
      <c r="L12" s="26">
        <f>'氏名等'!L12</f>
        <v>0</v>
      </c>
      <c r="M12" s="3">
        <f>'氏名等'!M12</f>
        <v>0</v>
      </c>
      <c r="N12" s="28">
        <f>'新任地'!D12</f>
        <v>0</v>
      </c>
      <c r="O12" s="29" t="str">
        <f>'新任地'!E12</f>
        <v>鶴丸高等学校</v>
      </c>
      <c r="P12" s="29">
        <f>'新任地'!F12</f>
        <v>320013</v>
      </c>
      <c r="Q12" s="3">
        <f t="shared" si="0"/>
        <v>460103</v>
      </c>
      <c r="R12" s="3">
        <f>'勤務状況'!I106</f>
        <v>2</v>
      </c>
      <c r="S12" s="3">
        <f>'勤務状況'!O106</f>
        <v>0</v>
      </c>
      <c r="T12" s="3">
        <f>'勤務状況'!I107</f>
        <v>2</v>
      </c>
      <c r="U12" s="3">
        <f>'勤務状況'!O107</f>
        <v>0</v>
      </c>
      <c r="V12" s="3">
        <f>'勤務状況'!I108</f>
        <v>2</v>
      </c>
      <c r="W12" s="3">
        <f>'勤務状況'!O108</f>
        <v>0</v>
      </c>
      <c r="X12" s="3">
        <f>'勤務状況'!I109</f>
        <v>2</v>
      </c>
      <c r="Y12" s="3">
        <f>'勤務状況'!O109</f>
        <v>0</v>
      </c>
      <c r="Z12" s="3">
        <f>'勤務状況'!I110</f>
        <v>2</v>
      </c>
      <c r="AA12" s="143">
        <f>'勤務状況'!O110</f>
        <v>0</v>
      </c>
      <c r="AB12" s="3">
        <f>'勤務状況'!I112</f>
        <v>2</v>
      </c>
      <c r="AC12" s="3">
        <f>'勤務状況'!O112</f>
        <v>0</v>
      </c>
      <c r="AD12" s="3"/>
      <c r="AE12" s="3"/>
      <c r="AF12" s="3">
        <f>'勤務状況'!S115</f>
        <v>0</v>
      </c>
      <c r="AG12" s="3">
        <f>'勤務状況'!AJ115</f>
        <v>0</v>
      </c>
      <c r="AH12" s="3">
        <f>'勤務状況'!AP115</f>
        <v>0</v>
      </c>
      <c r="AI12" s="3">
        <f>'手当・その他'!D12</f>
        <v>1</v>
      </c>
      <c r="AJ12" s="3">
        <f>'手当・その他'!E12</f>
        <v>1</v>
      </c>
      <c r="AK12" s="3">
        <f>'手当・その他'!F12</f>
        <v>1</v>
      </c>
      <c r="AL12" s="3">
        <f>'手当・その他'!G12</f>
        <v>1</v>
      </c>
      <c r="AM12" s="3">
        <f>'手当・その他'!H12</f>
        <v>2</v>
      </c>
      <c r="AN12" s="3">
        <f>'手当・その他'!I12</f>
        <v>1</v>
      </c>
      <c r="AO12" s="3">
        <f>'手当・その他'!J12</f>
        <v>1</v>
      </c>
      <c r="AP12" s="3" t="b">
        <f>'鑑入力'!$J7</f>
        <v>1</v>
      </c>
      <c r="AQ12" s="3" t="b">
        <f>'鑑入力'!$J8</f>
        <v>1</v>
      </c>
      <c r="AR12" s="3" t="b">
        <f>'鑑入力'!$J9</f>
        <v>1</v>
      </c>
      <c r="AS12" s="3" t="b">
        <f>'鑑入力'!$J10</f>
        <v>1</v>
      </c>
      <c r="AT12" s="3" t="b">
        <f>'鑑入力'!$J11</f>
        <v>1</v>
      </c>
      <c r="AU12" s="3" t="b">
        <f>'鑑入力'!$J12</f>
        <v>1</v>
      </c>
      <c r="AV12" s="3" t="b">
        <f>'鑑入力'!$J13</f>
        <v>1</v>
      </c>
      <c r="AW12" s="3" t="b">
        <f>'鑑入力'!$J14</f>
        <v>1</v>
      </c>
      <c r="AX12" s="3" t="b">
        <f>'鑑入力'!$J15</f>
        <v>1</v>
      </c>
      <c r="AY12" s="3" t="b">
        <f>'鑑入力'!$J16</f>
        <v>1</v>
      </c>
      <c r="AZ12" s="3" t="b">
        <f>'鑑入力'!$J17</f>
        <v>1</v>
      </c>
      <c r="BA12" s="3" t="b">
        <f>'鑑入力'!$J18</f>
        <v>1</v>
      </c>
      <c r="BB12" s="3" t="b">
        <f>'鑑入力'!$J19</f>
        <v>1</v>
      </c>
      <c r="BC12" s="3" t="b">
        <f>'鑑入力'!$J20</f>
        <v>1</v>
      </c>
      <c r="BD12" s="3" t="b">
        <f>'鑑入力'!$J21</f>
        <v>1</v>
      </c>
    </row>
    <row r="13" spans="1:56" ht="13.5">
      <c r="A13" s="3">
        <v>9</v>
      </c>
      <c r="B13" s="26">
        <f>'氏名等'!C13</f>
        <v>0</v>
      </c>
      <c r="C13" s="26">
        <f>'氏名等'!B13</f>
        <v>0</v>
      </c>
      <c r="D13" s="27">
        <f>'氏名等'!D13</f>
        <v>0</v>
      </c>
      <c r="E13" s="26">
        <f>'氏名等'!E13</f>
        <v>0</v>
      </c>
      <c r="F13" s="156">
        <f>'氏名等'!F13</f>
        <v>0</v>
      </c>
      <c r="G13" s="27">
        <f>'氏名等'!G13</f>
        <v>0</v>
      </c>
      <c r="H13" s="26">
        <f>'氏名等'!H13</f>
        <v>0</v>
      </c>
      <c r="I13" s="26">
        <f>'氏名等'!I13</f>
        <v>0</v>
      </c>
      <c r="J13" s="153">
        <f>'氏名等'!J13</f>
        <v>0</v>
      </c>
      <c r="K13" s="26">
        <f>'氏名等'!K13</f>
        <v>0</v>
      </c>
      <c r="L13" s="26">
        <f>'氏名等'!L13</f>
        <v>0</v>
      </c>
      <c r="M13" s="3">
        <f>'氏名等'!M13</f>
        <v>0</v>
      </c>
      <c r="N13" s="28">
        <f>'新任地'!D13</f>
        <v>0</v>
      </c>
      <c r="O13" s="29" t="str">
        <f>'新任地'!E13</f>
        <v>鶴丸高等学校</v>
      </c>
      <c r="P13" s="29">
        <f>'新任地'!F13</f>
        <v>320013</v>
      </c>
      <c r="Q13" s="3">
        <f t="shared" si="0"/>
        <v>460103</v>
      </c>
      <c r="R13" s="3">
        <f>'勤務状況'!I120</f>
        <v>2</v>
      </c>
      <c r="S13" s="3">
        <f>'勤務状況'!O120</f>
        <v>0</v>
      </c>
      <c r="T13" s="3">
        <f>'勤務状況'!I121</f>
        <v>2</v>
      </c>
      <c r="U13" s="3">
        <f>'勤務状況'!O121</f>
        <v>0</v>
      </c>
      <c r="V13" s="3">
        <f>'勤務状況'!I122</f>
        <v>2</v>
      </c>
      <c r="W13" s="3">
        <f>'勤務状況'!O122</f>
        <v>0</v>
      </c>
      <c r="X13" s="3">
        <f>'勤務状況'!I123</f>
        <v>2</v>
      </c>
      <c r="Y13" s="3">
        <f>'勤務状況'!O123</f>
        <v>0</v>
      </c>
      <c r="Z13" s="3">
        <f>'勤務状況'!I124</f>
        <v>2</v>
      </c>
      <c r="AA13" s="143">
        <f>'勤務状況'!O124</f>
        <v>0</v>
      </c>
      <c r="AB13" s="3">
        <f>'勤務状況'!I126</f>
        <v>2</v>
      </c>
      <c r="AC13" s="3">
        <f>'勤務状況'!O126</f>
        <v>0</v>
      </c>
      <c r="AD13" s="3"/>
      <c r="AE13" s="3"/>
      <c r="AF13" s="3">
        <f>'勤務状況'!S129</f>
        <v>0</v>
      </c>
      <c r="AG13" s="3">
        <f>'勤務状況'!AJ129</f>
        <v>0</v>
      </c>
      <c r="AH13" s="3">
        <f>'勤務状況'!AP129</f>
        <v>0</v>
      </c>
      <c r="AI13" s="3">
        <f>'手当・その他'!D13</f>
        <v>1</v>
      </c>
      <c r="AJ13" s="3">
        <f>'手当・その他'!E13</f>
        <v>1</v>
      </c>
      <c r="AK13" s="3">
        <f>'手当・その他'!F13</f>
        <v>1</v>
      </c>
      <c r="AL13" s="3">
        <f>'手当・その他'!G13</f>
        <v>1</v>
      </c>
      <c r="AM13" s="3">
        <f>'手当・その他'!H13</f>
        <v>2</v>
      </c>
      <c r="AN13" s="3">
        <f>'手当・その他'!I13</f>
        <v>1</v>
      </c>
      <c r="AO13" s="3">
        <f>'手当・その他'!J13</f>
        <v>1</v>
      </c>
      <c r="AP13" s="3" t="b">
        <f>'鑑入力'!$K7</f>
        <v>1</v>
      </c>
      <c r="AQ13" s="3" t="b">
        <f>'鑑入力'!$K8</f>
        <v>1</v>
      </c>
      <c r="AR13" s="3" t="b">
        <f>'鑑入力'!$K9</f>
        <v>1</v>
      </c>
      <c r="AS13" s="3" t="b">
        <f>'鑑入力'!$K10</f>
        <v>1</v>
      </c>
      <c r="AT13" s="3" t="b">
        <f>'鑑入力'!$K11</f>
        <v>1</v>
      </c>
      <c r="AU13" s="3" t="b">
        <f>'鑑入力'!$K12</f>
        <v>1</v>
      </c>
      <c r="AV13" s="3" t="b">
        <f>'鑑入力'!$K13</f>
        <v>1</v>
      </c>
      <c r="AW13" s="3" t="b">
        <f>'鑑入力'!$K14</f>
        <v>1</v>
      </c>
      <c r="AX13" s="3" t="b">
        <f>'鑑入力'!$K15</f>
        <v>1</v>
      </c>
      <c r="AY13" s="3" t="b">
        <f>'鑑入力'!$K16</f>
        <v>1</v>
      </c>
      <c r="AZ13" s="3" t="b">
        <f>'鑑入力'!$K17</f>
        <v>1</v>
      </c>
      <c r="BA13" s="3" t="b">
        <f>'鑑入力'!$K18</f>
        <v>1</v>
      </c>
      <c r="BB13" s="3" t="b">
        <f>'鑑入力'!$K19</f>
        <v>1</v>
      </c>
      <c r="BC13" s="3" t="b">
        <f>'鑑入力'!$K20</f>
        <v>1</v>
      </c>
      <c r="BD13" s="3" t="b">
        <f>'鑑入力'!$K21</f>
        <v>1</v>
      </c>
    </row>
    <row r="14" spans="1:56" ht="13.5">
      <c r="A14" s="3">
        <v>10</v>
      </c>
      <c r="B14" s="26">
        <f>'氏名等'!C14</f>
        <v>0</v>
      </c>
      <c r="C14" s="26">
        <f>'氏名等'!B14</f>
        <v>0</v>
      </c>
      <c r="D14" s="27">
        <f>'氏名等'!D14</f>
        <v>0</v>
      </c>
      <c r="E14" s="26">
        <f>'氏名等'!E14</f>
        <v>0</v>
      </c>
      <c r="F14" s="156">
        <f>'氏名等'!F14</f>
        <v>0</v>
      </c>
      <c r="G14" s="27">
        <f>'氏名等'!G14</f>
        <v>0</v>
      </c>
      <c r="H14" s="26">
        <f>'氏名等'!H14</f>
        <v>0</v>
      </c>
      <c r="I14" s="26">
        <f>'氏名等'!I14</f>
        <v>0</v>
      </c>
      <c r="J14" s="153">
        <f>'氏名等'!J14</f>
        <v>0</v>
      </c>
      <c r="K14" s="26">
        <f>'氏名等'!K14</f>
        <v>0</v>
      </c>
      <c r="L14" s="26">
        <f>'氏名等'!L14</f>
        <v>0</v>
      </c>
      <c r="M14" s="3">
        <f>'氏名等'!M14</f>
        <v>0</v>
      </c>
      <c r="N14" s="28">
        <f>'新任地'!D14</f>
        <v>0</v>
      </c>
      <c r="O14" s="29" t="str">
        <f>'新任地'!E14</f>
        <v>鶴丸高等学校</v>
      </c>
      <c r="P14" s="29">
        <f>'新任地'!F14</f>
        <v>320013</v>
      </c>
      <c r="Q14" s="3">
        <f t="shared" si="0"/>
        <v>460103</v>
      </c>
      <c r="R14" s="3">
        <f>'勤務状況'!I134</f>
        <v>2</v>
      </c>
      <c r="S14" s="3">
        <f>'勤務状況'!O134</f>
        <v>0</v>
      </c>
      <c r="T14" s="3">
        <f>'勤務状況'!I135</f>
        <v>2</v>
      </c>
      <c r="U14" s="3">
        <f>'勤務状況'!O135</f>
        <v>0</v>
      </c>
      <c r="V14" s="3">
        <f>'勤務状況'!I136</f>
        <v>2</v>
      </c>
      <c r="W14" s="3">
        <f>'勤務状況'!O136</f>
        <v>0</v>
      </c>
      <c r="X14" s="3">
        <f>'勤務状況'!I137</f>
        <v>2</v>
      </c>
      <c r="Y14" s="3">
        <f>'勤務状況'!O137</f>
        <v>0</v>
      </c>
      <c r="Z14" s="3">
        <f>'勤務状況'!I138</f>
        <v>2</v>
      </c>
      <c r="AA14" s="143">
        <f>'勤務状況'!O138</f>
        <v>0</v>
      </c>
      <c r="AB14" s="3">
        <f>'勤務状況'!I140</f>
        <v>2</v>
      </c>
      <c r="AC14" s="3">
        <f>'勤務状況'!O140</f>
        <v>0</v>
      </c>
      <c r="AD14" s="3"/>
      <c r="AE14" s="3"/>
      <c r="AF14" s="3">
        <f>'勤務状況'!S143</f>
        <v>0</v>
      </c>
      <c r="AG14" s="3">
        <f>'勤務状況'!AJ143</f>
        <v>0</v>
      </c>
      <c r="AH14" s="3">
        <f>'勤務状況'!AP143</f>
        <v>0</v>
      </c>
      <c r="AI14" s="3">
        <f>'手当・その他'!D14</f>
        <v>1</v>
      </c>
      <c r="AJ14" s="3">
        <f>'手当・その他'!E14</f>
        <v>1</v>
      </c>
      <c r="AK14" s="3">
        <f>'手当・その他'!F14</f>
        <v>1</v>
      </c>
      <c r="AL14" s="3">
        <f>'手当・その他'!G14</f>
        <v>1</v>
      </c>
      <c r="AM14" s="3">
        <f>'手当・その他'!H14</f>
        <v>2</v>
      </c>
      <c r="AN14" s="3">
        <f>'手当・その他'!I14</f>
        <v>1</v>
      </c>
      <c r="AO14" s="3">
        <f>'手当・その他'!J14</f>
        <v>1</v>
      </c>
      <c r="AP14" s="3" t="b">
        <f>'鑑入力'!$L7</f>
        <v>1</v>
      </c>
      <c r="AQ14" s="3" t="b">
        <f>'鑑入力'!$L8</f>
        <v>1</v>
      </c>
      <c r="AR14" s="3" t="b">
        <f>'鑑入力'!$L9</f>
        <v>1</v>
      </c>
      <c r="AS14" s="3" t="b">
        <f>'鑑入力'!$L10</f>
        <v>1</v>
      </c>
      <c r="AT14" s="3" t="b">
        <f>'鑑入力'!$L11</f>
        <v>1</v>
      </c>
      <c r="AU14" s="3" t="b">
        <f>'鑑入力'!$L12</f>
        <v>1</v>
      </c>
      <c r="AV14" s="3" t="b">
        <f>'鑑入力'!$L13</f>
        <v>1</v>
      </c>
      <c r="AW14" s="3" t="b">
        <f>'鑑入力'!$L14</f>
        <v>1</v>
      </c>
      <c r="AX14" s="3" t="b">
        <f>'鑑入力'!$L15</f>
        <v>1</v>
      </c>
      <c r="AY14" s="3" t="b">
        <f>'鑑入力'!$L16</f>
        <v>1</v>
      </c>
      <c r="AZ14" s="3" t="b">
        <f>'鑑入力'!$L17</f>
        <v>1</v>
      </c>
      <c r="BA14" s="3" t="b">
        <f>'鑑入力'!$L18</f>
        <v>1</v>
      </c>
      <c r="BB14" s="3" t="b">
        <f>'鑑入力'!$L19</f>
        <v>1</v>
      </c>
      <c r="BC14" s="3" t="b">
        <f>'鑑入力'!$L20</f>
        <v>1</v>
      </c>
      <c r="BD14" s="3" t="b">
        <f>'鑑入力'!$L21</f>
        <v>1</v>
      </c>
    </row>
    <row r="15" spans="1:56" ht="13.5">
      <c r="A15" s="3">
        <v>11</v>
      </c>
      <c r="B15" s="26">
        <f>'氏名等'!C15</f>
        <v>0</v>
      </c>
      <c r="C15" s="26">
        <f>'氏名等'!B15</f>
        <v>0</v>
      </c>
      <c r="D15" s="27">
        <f>'氏名等'!D15</f>
        <v>0</v>
      </c>
      <c r="E15" s="26">
        <f>'氏名等'!E15</f>
        <v>0</v>
      </c>
      <c r="F15" s="156">
        <f>'氏名等'!F15</f>
        <v>0</v>
      </c>
      <c r="G15" s="27">
        <f>'氏名等'!G15</f>
        <v>0</v>
      </c>
      <c r="H15" s="26">
        <f>'氏名等'!H15</f>
        <v>0</v>
      </c>
      <c r="I15" s="26">
        <f>'氏名等'!I15</f>
        <v>0</v>
      </c>
      <c r="J15" s="153">
        <f>'氏名等'!J15</f>
        <v>0</v>
      </c>
      <c r="K15" s="26">
        <f>'氏名等'!K15</f>
        <v>0</v>
      </c>
      <c r="L15" s="26">
        <f>'氏名等'!L15</f>
        <v>0</v>
      </c>
      <c r="M15" s="3">
        <f>'氏名等'!M15</f>
        <v>0</v>
      </c>
      <c r="N15" s="28">
        <f>'新任地'!D15</f>
        <v>0</v>
      </c>
      <c r="O15" s="29" t="str">
        <f>'新任地'!E15</f>
        <v>鶴丸高等学校</v>
      </c>
      <c r="P15" s="29">
        <f>'新任地'!F15</f>
        <v>320013</v>
      </c>
      <c r="Q15" s="3">
        <f t="shared" si="0"/>
        <v>460103</v>
      </c>
      <c r="R15" s="3">
        <f>'勤務状況'!I148</f>
        <v>2</v>
      </c>
      <c r="S15" s="3">
        <f>'勤務状況'!O148</f>
        <v>0</v>
      </c>
      <c r="T15" s="3">
        <f>'勤務状況'!I149</f>
        <v>2</v>
      </c>
      <c r="U15" s="3">
        <f>'勤務状況'!O149</f>
        <v>0</v>
      </c>
      <c r="V15" s="3">
        <f>'勤務状況'!I150</f>
        <v>2</v>
      </c>
      <c r="W15" s="3">
        <f>'勤務状況'!O150</f>
        <v>0</v>
      </c>
      <c r="X15" s="3">
        <f>'勤務状況'!I151</f>
        <v>2</v>
      </c>
      <c r="Y15" s="3">
        <f>'勤務状況'!O151</f>
        <v>0</v>
      </c>
      <c r="Z15" s="3">
        <f>'勤務状況'!I152</f>
        <v>2</v>
      </c>
      <c r="AA15" s="143">
        <f>'勤務状況'!O152</f>
        <v>0</v>
      </c>
      <c r="AB15" s="3">
        <f>'勤務状況'!I154</f>
        <v>2</v>
      </c>
      <c r="AC15" s="3">
        <f>'勤務状況'!O154</f>
        <v>0</v>
      </c>
      <c r="AD15" s="3"/>
      <c r="AE15" s="3"/>
      <c r="AF15" s="3">
        <f>'勤務状況'!S157</f>
        <v>0</v>
      </c>
      <c r="AG15" s="3">
        <f>'勤務状況'!AJ157</f>
        <v>0</v>
      </c>
      <c r="AH15" s="3">
        <f>'勤務状況'!AP157</f>
        <v>0</v>
      </c>
      <c r="AI15" s="3">
        <f>'手当・その他'!D15</f>
        <v>1</v>
      </c>
      <c r="AJ15" s="3">
        <f>'手当・その他'!E15</f>
        <v>1</v>
      </c>
      <c r="AK15" s="3">
        <f>'手当・その他'!F15</f>
        <v>1</v>
      </c>
      <c r="AL15" s="3">
        <f>'手当・その他'!G15</f>
        <v>1</v>
      </c>
      <c r="AM15" s="3">
        <f>'手当・その他'!H15</f>
        <v>2</v>
      </c>
      <c r="AN15" s="3">
        <f>'手当・その他'!I15</f>
        <v>1</v>
      </c>
      <c r="AO15" s="3">
        <f>'手当・その他'!J15</f>
        <v>1</v>
      </c>
      <c r="AP15" s="3" t="b">
        <f>'鑑入力'!$M7</f>
        <v>1</v>
      </c>
      <c r="AQ15" s="3" t="b">
        <f>'鑑入力'!$M8</f>
        <v>1</v>
      </c>
      <c r="AR15" s="3" t="b">
        <f>'鑑入力'!$M9</f>
        <v>1</v>
      </c>
      <c r="AS15" s="3" t="b">
        <f>'鑑入力'!$M10</f>
        <v>1</v>
      </c>
      <c r="AT15" s="3" t="b">
        <f>'鑑入力'!$M11</f>
        <v>1</v>
      </c>
      <c r="AU15" s="3" t="b">
        <f>'鑑入力'!$M12</f>
        <v>1</v>
      </c>
      <c r="AV15" s="3" t="b">
        <f>'鑑入力'!$M13</f>
        <v>1</v>
      </c>
      <c r="AW15" s="3" t="b">
        <f>'鑑入力'!$M14</f>
        <v>1</v>
      </c>
      <c r="AX15" s="3" t="b">
        <f>'鑑入力'!$M15</f>
        <v>1</v>
      </c>
      <c r="AY15" s="3" t="b">
        <f>'鑑入力'!$M16</f>
        <v>1</v>
      </c>
      <c r="AZ15" s="3" t="b">
        <f>'鑑入力'!$M17</f>
        <v>1</v>
      </c>
      <c r="BA15" s="3" t="b">
        <f>'鑑入力'!$M18</f>
        <v>1</v>
      </c>
      <c r="BB15" s="3" t="b">
        <f>'鑑入力'!$M19</f>
        <v>1</v>
      </c>
      <c r="BC15" s="3" t="b">
        <f>'鑑入力'!$M20</f>
        <v>1</v>
      </c>
      <c r="BD15" s="3" t="b">
        <f>'鑑入力'!$M21</f>
        <v>1</v>
      </c>
    </row>
    <row r="16" spans="1:56" ht="13.5">
      <c r="A16" s="3">
        <v>12</v>
      </c>
      <c r="B16" s="26">
        <f>'氏名等'!C16</f>
        <v>0</v>
      </c>
      <c r="C16" s="26">
        <f>'氏名等'!B16</f>
        <v>0</v>
      </c>
      <c r="D16" s="27">
        <f>'氏名等'!D16</f>
        <v>0</v>
      </c>
      <c r="E16" s="26">
        <f>'氏名等'!E16</f>
        <v>0</v>
      </c>
      <c r="F16" s="156">
        <f>'氏名等'!F16</f>
        <v>0</v>
      </c>
      <c r="G16" s="27">
        <f>'氏名等'!G16</f>
        <v>0</v>
      </c>
      <c r="H16" s="26">
        <f>'氏名等'!H16</f>
        <v>0</v>
      </c>
      <c r="I16" s="26">
        <f>'氏名等'!I16</f>
        <v>0</v>
      </c>
      <c r="J16" s="153">
        <f>'氏名等'!J16</f>
        <v>0</v>
      </c>
      <c r="K16" s="26">
        <f>'氏名等'!K16</f>
        <v>0</v>
      </c>
      <c r="L16" s="26">
        <f>'氏名等'!L16</f>
        <v>0</v>
      </c>
      <c r="M16" s="3">
        <f>'氏名等'!M16</f>
        <v>0</v>
      </c>
      <c r="N16" s="28">
        <f>'新任地'!D16</f>
        <v>0</v>
      </c>
      <c r="O16" s="29" t="str">
        <f>'新任地'!E16</f>
        <v>鶴丸高等学校</v>
      </c>
      <c r="P16" s="29">
        <f>'新任地'!F16</f>
        <v>320013</v>
      </c>
      <c r="Q16" s="3">
        <f t="shared" si="0"/>
        <v>460103</v>
      </c>
      <c r="R16" s="3">
        <f>'勤務状況'!I162</f>
        <v>2</v>
      </c>
      <c r="S16" s="3">
        <f>'勤務状況'!O162</f>
        <v>0</v>
      </c>
      <c r="T16" s="3">
        <f>'勤務状況'!I163</f>
        <v>2</v>
      </c>
      <c r="U16" s="3">
        <f>'勤務状況'!O163</f>
        <v>0</v>
      </c>
      <c r="V16" s="3">
        <f>'勤務状況'!I164</f>
        <v>2</v>
      </c>
      <c r="W16" s="3">
        <f>'勤務状況'!O164</f>
        <v>0</v>
      </c>
      <c r="X16" s="3">
        <f>'勤務状況'!I165</f>
        <v>2</v>
      </c>
      <c r="Y16" s="3">
        <f>'勤務状況'!O165</f>
        <v>0</v>
      </c>
      <c r="Z16" s="3">
        <f>'勤務状況'!I166</f>
        <v>2</v>
      </c>
      <c r="AA16" s="143">
        <f>'勤務状況'!O166</f>
        <v>0</v>
      </c>
      <c r="AB16" s="3">
        <f>'勤務状況'!I168</f>
        <v>2</v>
      </c>
      <c r="AC16" s="3">
        <f>'勤務状況'!O168</f>
        <v>0</v>
      </c>
      <c r="AD16" s="3"/>
      <c r="AE16" s="3"/>
      <c r="AF16" s="3">
        <f>'勤務状況'!S171</f>
        <v>0</v>
      </c>
      <c r="AG16" s="3">
        <f>'勤務状況'!AJ171</f>
        <v>0</v>
      </c>
      <c r="AH16" s="3">
        <f>'勤務状況'!AP171</f>
        <v>0</v>
      </c>
      <c r="AI16" s="3">
        <f>'手当・その他'!D16</f>
        <v>1</v>
      </c>
      <c r="AJ16" s="3">
        <f>'手当・その他'!E16</f>
        <v>1</v>
      </c>
      <c r="AK16" s="3">
        <f>'手当・その他'!F16</f>
        <v>1</v>
      </c>
      <c r="AL16" s="3">
        <f>'手当・その他'!G16</f>
        <v>1</v>
      </c>
      <c r="AM16" s="3">
        <f>'手当・その他'!H16</f>
        <v>2</v>
      </c>
      <c r="AN16" s="3">
        <f>'手当・その他'!I16</f>
        <v>1</v>
      </c>
      <c r="AO16" s="3">
        <f>'手当・その他'!J16</f>
        <v>1</v>
      </c>
      <c r="AP16" s="3" t="b">
        <f>'鑑入力'!$N7</f>
        <v>1</v>
      </c>
      <c r="AQ16" s="3" t="b">
        <f>'鑑入力'!$N8</f>
        <v>1</v>
      </c>
      <c r="AR16" s="3" t="b">
        <f>'鑑入力'!$N9</f>
        <v>1</v>
      </c>
      <c r="AS16" s="3" t="b">
        <f>'鑑入力'!$N10</f>
        <v>1</v>
      </c>
      <c r="AT16" s="3" t="b">
        <f>'鑑入力'!$N11</f>
        <v>1</v>
      </c>
      <c r="AU16" s="3" t="b">
        <f>'鑑入力'!$N12</f>
        <v>1</v>
      </c>
      <c r="AV16" s="3" t="b">
        <f>'鑑入力'!$N13</f>
        <v>1</v>
      </c>
      <c r="AW16" s="3" t="b">
        <f>'鑑入力'!$N14</f>
        <v>1</v>
      </c>
      <c r="AX16" s="3" t="b">
        <f>'鑑入力'!$N15</f>
        <v>1</v>
      </c>
      <c r="AY16" s="3" t="b">
        <f>'鑑入力'!$N16</f>
        <v>1</v>
      </c>
      <c r="AZ16" s="3" t="b">
        <f>'鑑入力'!$N17</f>
        <v>1</v>
      </c>
      <c r="BA16" s="3" t="b">
        <f>'鑑入力'!$N18</f>
        <v>1</v>
      </c>
      <c r="BB16" s="3" t="b">
        <f>'鑑入力'!$N19</f>
        <v>1</v>
      </c>
      <c r="BC16" s="3" t="b">
        <f>'鑑入力'!$N20</f>
        <v>1</v>
      </c>
      <c r="BD16" s="3" t="b">
        <f>'鑑入力'!$N21</f>
        <v>1</v>
      </c>
    </row>
    <row r="17" spans="1:56" ht="13.5">
      <c r="A17" s="3">
        <v>13</v>
      </c>
      <c r="B17" s="26">
        <f>'氏名等'!C17</f>
        <v>0</v>
      </c>
      <c r="C17" s="26">
        <f>'氏名等'!B17</f>
        <v>0</v>
      </c>
      <c r="D17" s="27">
        <f>'氏名等'!D17</f>
        <v>0</v>
      </c>
      <c r="E17" s="26">
        <f>'氏名等'!E17</f>
        <v>0</v>
      </c>
      <c r="F17" s="156">
        <f>'氏名等'!F17</f>
        <v>0</v>
      </c>
      <c r="G17" s="27">
        <f>'氏名等'!G17</f>
        <v>0</v>
      </c>
      <c r="H17" s="26">
        <f>'氏名等'!H17</f>
        <v>0</v>
      </c>
      <c r="I17" s="26">
        <f>'氏名等'!I17</f>
        <v>0</v>
      </c>
      <c r="J17" s="153">
        <f>'氏名等'!J17</f>
        <v>0</v>
      </c>
      <c r="K17" s="26">
        <f>'氏名等'!K17</f>
        <v>0</v>
      </c>
      <c r="L17" s="26">
        <f>'氏名等'!L17</f>
        <v>0</v>
      </c>
      <c r="M17" s="3">
        <f>'氏名等'!M17</f>
        <v>0</v>
      </c>
      <c r="N17" s="28">
        <f>'新任地'!D17</f>
        <v>0</v>
      </c>
      <c r="O17" s="29" t="str">
        <f>'新任地'!E17</f>
        <v>鶴丸高等学校</v>
      </c>
      <c r="P17" s="29">
        <f>'新任地'!F17</f>
        <v>320013</v>
      </c>
      <c r="Q17" s="3">
        <f t="shared" si="0"/>
        <v>460103</v>
      </c>
      <c r="R17" s="3">
        <f>'勤務状況'!I176</f>
        <v>2</v>
      </c>
      <c r="S17" s="3">
        <f>'勤務状況'!O176</f>
        <v>0</v>
      </c>
      <c r="T17" s="3">
        <f>'勤務状況'!I177</f>
        <v>2</v>
      </c>
      <c r="U17" s="3">
        <f>'勤務状況'!O177</f>
        <v>0</v>
      </c>
      <c r="V17" s="3">
        <f>'勤務状況'!I178</f>
        <v>2</v>
      </c>
      <c r="W17" s="3">
        <f>'勤務状況'!O178</f>
        <v>0</v>
      </c>
      <c r="X17" s="3">
        <f>'勤務状況'!I179</f>
        <v>2</v>
      </c>
      <c r="Y17" s="3">
        <f>'勤務状況'!O179</f>
        <v>0</v>
      </c>
      <c r="Z17" s="3">
        <f>'勤務状況'!I180</f>
        <v>2</v>
      </c>
      <c r="AA17" s="143">
        <f>'勤務状況'!O180</f>
        <v>0</v>
      </c>
      <c r="AB17" s="3">
        <f>'勤務状況'!I182</f>
        <v>2</v>
      </c>
      <c r="AC17" s="3">
        <f>'勤務状況'!O182</f>
        <v>0</v>
      </c>
      <c r="AD17" s="3"/>
      <c r="AE17" s="3"/>
      <c r="AF17" s="3">
        <f>'勤務状況'!S185</f>
        <v>0</v>
      </c>
      <c r="AG17" s="3">
        <f>'勤務状況'!AJ185</f>
        <v>0</v>
      </c>
      <c r="AH17" s="3">
        <f>'勤務状況'!AP185</f>
        <v>0</v>
      </c>
      <c r="AI17" s="3">
        <f>'手当・その他'!D17</f>
        <v>1</v>
      </c>
      <c r="AJ17" s="3">
        <f>'手当・その他'!E17</f>
        <v>1</v>
      </c>
      <c r="AK17" s="3">
        <f>'手当・その他'!F17</f>
        <v>1</v>
      </c>
      <c r="AL17" s="3">
        <f>'手当・その他'!G17</f>
        <v>1</v>
      </c>
      <c r="AM17" s="3">
        <f>'手当・その他'!H17</f>
        <v>2</v>
      </c>
      <c r="AN17" s="3">
        <f>'手当・その他'!I17</f>
        <v>1</v>
      </c>
      <c r="AO17" s="3">
        <f>'手当・その他'!J17</f>
        <v>1</v>
      </c>
      <c r="AP17" s="3" t="b">
        <f>'鑑入力'!$O7</f>
        <v>1</v>
      </c>
      <c r="AQ17" s="3" t="b">
        <f>'鑑入力'!$O8</f>
        <v>1</v>
      </c>
      <c r="AR17" s="3" t="b">
        <f>'鑑入力'!$O9</f>
        <v>1</v>
      </c>
      <c r="AS17" s="3" t="b">
        <f>'鑑入力'!$O10</f>
        <v>1</v>
      </c>
      <c r="AT17" s="3" t="b">
        <f>'鑑入力'!$O11</f>
        <v>1</v>
      </c>
      <c r="AU17" s="3" t="b">
        <f>'鑑入力'!$O12</f>
        <v>1</v>
      </c>
      <c r="AV17" s="3" t="b">
        <f>'鑑入力'!$O13</f>
        <v>1</v>
      </c>
      <c r="AW17" s="3" t="b">
        <f>'鑑入力'!$O14</f>
        <v>1</v>
      </c>
      <c r="AX17" s="3" t="b">
        <f>'鑑入力'!$O15</f>
        <v>1</v>
      </c>
      <c r="AY17" s="3" t="b">
        <f>'鑑入力'!$O16</f>
        <v>1</v>
      </c>
      <c r="AZ17" s="3" t="b">
        <f>'鑑入力'!$O17</f>
        <v>1</v>
      </c>
      <c r="BA17" s="3" t="b">
        <f>'鑑入力'!$O18</f>
        <v>1</v>
      </c>
      <c r="BB17" s="3" t="b">
        <f>'鑑入力'!$O19</f>
        <v>1</v>
      </c>
      <c r="BC17" s="3" t="b">
        <f>'鑑入力'!$O20</f>
        <v>1</v>
      </c>
      <c r="BD17" s="3" t="b">
        <f>'鑑入力'!$O21</f>
        <v>1</v>
      </c>
    </row>
    <row r="18" spans="1:56" ht="13.5">
      <c r="A18" s="3">
        <v>14</v>
      </c>
      <c r="B18" s="26">
        <f>'氏名等'!C18</f>
        <v>0</v>
      </c>
      <c r="C18" s="26">
        <f>'氏名等'!B18</f>
        <v>0</v>
      </c>
      <c r="D18" s="27">
        <f>'氏名等'!D18</f>
        <v>0</v>
      </c>
      <c r="E18" s="26">
        <f>'氏名等'!E18</f>
        <v>0</v>
      </c>
      <c r="F18" s="156">
        <f>'氏名等'!F18</f>
        <v>0</v>
      </c>
      <c r="G18" s="27">
        <f>'氏名等'!G18</f>
        <v>0</v>
      </c>
      <c r="H18" s="26">
        <f>'氏名等'!H18</f>
        <v>0</v>
      </c>
      <c r="I18" s="26">
        <f>'氏名等'!I18</f>
        <v>0</v>
      </c>
      <c r="J18" s="153">
        <f>'氏名等'!J18</f>
        <v>0</v>
      </c>
      <c r="K18" s="26">
        <f>'氏名等'!K18</f>
        <v>0</v>
      </c>
      <c r="L18" s="26">
        <f>'氏名等'!L18</f>
        <v>0</v>
      </c>
      <c r="M18" s="3">
        <f>'氏名等'!M18</f>
        <v>0</v>
      </c>
      <c r="N18" s="28">
        <f>'新任地'!D18</f>
        <v>0</v>
      </c>
      <c r="O18" s="29" t="str">
        <f>'新任地'!E18</f>
        <v>鶴丸高等学校</v>
      </c>
      <c r="P18" s="29">
        <f>'新任地'!F18</f>
        <v>320013</v>
      </c>
      <c r="Q18" s="3">
        <f t="shared" si="0"/>
        <v>460103</v>
      </c>
      <c r="R18" s="3">
        <f>'勤務状況'!I190</f>
        <v>2</v>
      </c>
      <c r="S18" s="3">
        <f>'勤務状況'!O190</f>
        <v>0</v>
      </c>
      <c r="T18" s="3">
        <f>'勤務状況'!I191</f>
        <v>2</v>
      </c>
      <c r="U18" s="3">
        <f>'勤務状況'!O191</f>
        <v>0</v>
      </c>
      <c r="V18" s="3">
        <f>'勤務状況'!I192</f>
        <v>2</v>
      </c>
      <c r="W18" s="3">
        <f>'勤務状況'!O192</f>
        <v>0</v>
      </c>
      <c r="X18" s="3">
        <f>'勤務状況'!I193</f>
        <v>2</v>
      </c>
      <c r="Y18" s="3">
        <f>'勤務状況'!O193</f>
        <v>0</v>
      </c>
      <c r="Z18" s="3">
        <f>'勤務状況'!I194</f>
        <v>2</v>
      </c>
      <c r="AA18" s="143">
        <f>'勤務状況'!O194</f>
        <v>0</v>
      </c>
      <c r="AB18" s="3">
        <f>'勤務状況'!I196</f>
        <v>2</v>
      </c>
      <c r="AC18" s="3">
        <f>'勤務状況'!O196</f>
        <v>0</v>
      </c>
      <c r="AD18" s="3"/>
      <c r="AE18" s="3"/>
      <c r="AF18" s="3">
        <f>'勤務状況'!S199</f>
        <v>0</v>
      </c>
      <c r="AG18" s="3">
        <f>'勤務状況'!AJ199</f>
        <v>0</v>
      </c>
      <c r="AH18" s="3">
        <f>'勤務状況'!AP199</f>
        <v>0</v>
      </c>
      <c r="AI18" s="3">
        <f>'手当・その他'!D18</f>
        <v>1</v>
      </c>
      <c r="AJ18" s="3">
        <f>'手当・その他'!E18</f>
        <v>1</v>
      </c>
      <c r="AK18" s="3">
        <f>'手当・その他'!F18</f>
        <v>1</v>
      </c>
      <c r="AL18" s="3">
        <f>'手当・その他'!G18</f>
        <v>1</v>
      </c>
      <c r="AM18" s="3">
        <f>'手当・その他'!H18</f>
        <v>2</v>
      </c>
      <c r="AN18" s="3">
        <f>'手当・その他'!I18</f>
        <v>1</v>
      </c>
      <c r="AO18" s="3">
        <f>'手当・その他'!J18</f>
        <v>1</v>
      </c>
      <c r="AP18" s="3" t="b">
        <f>'鑑入力'!$P7</f>
        <v>1</v>
      </c>
      <c r="AQ18" s="3" t="b">
        <f>'鑑入力'!$P8</f>
        <v>1</v>
      </c>
      <c r="AR18" s="3" t="b">
        <f>'鑑入力'!$P9</f>
        <v>1</v>
      </c>
      <c r="AS18" s="3" t="b">
        <f>'鑑入力'!$P10</f>
        <v>1</v>
      </c>
      <c r="AT18" s="3" t="b">
        <f>'鑑入力'!$P11</f>
        <v>1</v>
      </c>
      <c r="AU18" s="3" t="b">
        <f>'鑑入力'!$P12</f>
        <v>1</v>
      </c>
      <c r="AV18" s="3" t="b">
        <f>'鑑入力'!$P13</f>
        <v>1</v>
      </c>
      <c r="AW18" s="3" t="b">
        <f>'鑑入力'!$P14</f>
        <v>1</v>
      </c>
      <c r="AX18" s="3" t="b">
        <f>'鑑入力'!$P15</f>
        <v>1</v>
      </c>
      <c r="AY18" s="3" t="b">
        <f>'鑑入力'!$P16</f>
        <v>1</v>
      </c>
      <c r="AZ18" s="3" t="b">
        <f>'鑑入力'!$P17</f>
        <v>1</v>
      </c>
      <c r="BA18" s="3" t="b">
        <f>'鑑入力'!$P18</f>
        <v>1</v>
      </c>
      <c r="BB18" s="3" t="b">
        <f>'鑑入力'!$P19</f>
        <v>1</v>
      </c>
      <c r="BC18" s="3" t="b">
        <f>'鑑入力'!$P20</f>
        <v>1</v>
      </c>
      <c r="BD18" s="3" t="b">
        <f>'鑑入力'!$P21</f>
        <v>1</v>
      </c>
    </row>
    <row r="19" spans="1:56" ht="13.5">
      <c r="A19" s="3">
        <v>15</v>
      </c>
      <c r="B19" s="26">
        <f>'氏名等'!C19</f>
        <v>0</v>
      </c>
      <c r="C19" s="26">
        <f>'氏名等'!B19</f>
        <v>0</v>
      </c>
      <c r="D19" s="27">
        <f>'氏名等'!D19</f>
        <v>0</v>
      </c>
      <c r="E19" s="26">
        <f>'氏名等'!E19</f>
        <v>0</v>
      </c>
      <c r="F19" s="156">
        <f>'氏名等'!F19</f>
        <v>0</v>
      </c>
      <c r="G19" s="27">
        <f>'氏名等'!G19</f>
        <v>0</v>
      </c>
      <c r="H19" s="26">
        <f>'氏名等'!H19</f>
        <v>0</v>
      </c>
      <c r="I19" s="26">
        <f>'氏名等'!I19</f>
        <v>0</v>
      </c>
      <c r="J19" s="153">
        <f>'氏名等'!J19</f>
        <v>0</v>
      </c>
      <c r="K19" s="26">
        <f>'氏名等'!K19</f>
        <v>0</v>
      </c>
      <c r="L19" s="26">
        <f>'氏名等'!L19</f>
        <v>0</v>
      </c>
      <c r="M19" s="3">
        <f>'氏名等'!M19</f>
        <v>0</v>
      </c>
      <c r="N19" s="28">
        <f>'新任地'!D19</f>
        <v>0</v>
      </c>
      <c r="O19" s="29" t="str">
        <f>'新任地'!E19</f>
        <v>鶴丸高等学校</v>
      </c>
      <c r="P19" s="29">
        <f>'新任地'!F19</f>
        <v>320013</v>
      </c>
      <c r="Q19" s="3">
        <f t="shared" si="0"/>
        <v>460103</v>
      </c>
      <c r="R19" s="3">
        <f>'勤務状況'!I204</f>
        <v>2</v>
      </c>
      <c r="S19" s="3">
        <f>'勤務状況'!O204</f>
        <v>0</v>
      </c>
      <c r="T19" s="3">
        <f>'勤務状況'!I205</f>
        <v>2</v>
      </c>
      <c r="U19" s="3">
        <f>'勤務状況'!O205</f>
        <v>0</v>
      </c>
      <c r="V19" s="3">
        <f>'勤務状況'!I206</f>
        <v>2</v>
      </c>
      <c r="W19" s="3">
        <f>'勤務状況'!O206</f>
        <v>0</v>
      </c>
      <c r="X19" s="3">
        <f>'勤務状況'!I207</f>
        <v>2</v>
      </c>
      <c r="Y19" s="3">
        <f>'勤務状況'!O207</f>
        <v>0</v>
      </c>
      <c r="Z19" s="3">
        <f>'勤務状況'!I208</f>
        <v>2</v>
      </c>
      <c r="AA19" s="143">
        <f>'勤務状況'!O208</f>
        <v>0</v>
      </c>
      <c r="AB19" s="3">
        <f>'勤務状況'!I210</f>
        <v>2</v>
      </c>
      <c r="AC19" s="3">
        <f>'勤務状況'!O210</f>
        <v>0</v>
      </c>
      <c r="AD19" s="3"/>
      <c r="AE19" s="3"/>
      <c r="AF19" s="3">
        <f>'勤務状況'!S213</f>
        <v>0</v>
      </c>
      <c r="AG19" s="3">
        <f>'勤務状況'!AJ213</f>
        <v>0</v>
      </c>
      <c r="AH19" s="3">
        <f>'勤務状況'!AP213</f>
        <v>0</v>
      </c>
      <c r="AI19" s="3">
        <f>'手当・その他'!D19</f>
        <v>1</v>
      </c>
      <c r="AJ19" s="3">
        <f>'手当・その他'!E19</f>
        <v>1</v>
      </c>
      <c r="AK19" s="3">
        <f>'手当・その他'!F19</f>
        <v>1</v>
      </c>
      <c r="AL19" s="3">
        <f>'手当・その他'!G19</f>
        <v>1</v>
      </c>
      <c r="AM19" s="3">
        <f>'手当・その他'!H19</f>
        <v>2</v>
      </c>
      <c r="AN19" s="3">
        <f>'手当・その他'!I19</f>
        <v>1</v>
      </c>
      <c r="AO19" s="3">
        <f>'手当・その他'!J19</f>
        <v>1</v>
      </c>
      <c r="AP19" s="3" t="b">
        <f>'鑑入力'!$Q7</f>
        <v>1</v>
      </c>
      <c r="AQ19" s="3" t="b">
        <f>'鑑入力'!$Q8</f>
        <v>1</v>
      </c>
      <c r="AR19" s="3" t="b">
        <f>'鑑入力'!$Q9</f>
        <v>1</v>
      </c>
      <c r="AS19" s="3" t="b">
        <f>'鑑入力'!$Q10</f>
        <v>1</v>
      </c>
      <c r="AT19" s="3" t="b">
        <f>'鑑入力'!$Q11</f>
        <v>1</v>
      </c>
      <c r="AU19" s="3" t="b">
        <f>'鑑入力'!$Q12</f>
        <v>1</v>
      </c>
      <c r="AV19" s="3" t="b">
        <f>'鑑入力'!$Q13</f>
        <v>1</v>
      </c>
      <c r="AW19" s="3" t="b">
        <f>'鑑入力'!$Q14</f>
        <v>1</v>
      </c>
      <c r="AX19" s="3" t="b">
        <f>'鑑入力'!$Q15</f>
        <v>1</v>
      </c>
      <c r="AY19" s="3" t="b">
        <f>'鑑入力'!$Q16</f>
        <v>1</v>
      </c>
      <c r="AZ19" s="3" t="b">
        <f>'鑑入力'!$Q17</f>
        <v>1</v>
      </c>
      <c r="BA19" s="3" t="b">
        <f>'鑑入力'!$Q18</f>
        <v>1</v>
      </c>
      <c r="BB19" s="3" t="b">
        <f>'鑑入力'!$Q19</f>
        <v>1</v>
      </c>
      <c r="BC19" s="3" t="b">
        <f>'鑑入力'!$Q20</f>
        <v>1</v>
      </c>
      <c r="BD19" s="3" t="b">
        <f>'鑑入力'!$Q21</f>
        <v>1</v>
      </c>
    </row>
    <row r="20" spans="1:56" ht="13.5">
      <c r="A20" s="3">
        <v>16</v>
      </c>
      <c r="B20" s="26">
        <f>'氏名等'!C20</f>
        <v>0</v>
      </c>
      <c r="C20" s="26">
        <f>'氏名等'!B20</f>
        <v>0</v>
      </c>
      <c r="D20" s="27">
        <f>'氏名等'!D20</f>
        <v>0</v>
      </c>
      <c r="E20" s="26">
        <f>'氏名等'!E20</f>
        <v>0</v>
      </c>
      <c r="F20" s="156">
        <f>'氏名等'!F20</f>
        <v>0</v>
      </c>
      <c r="G20" s="27">
        <f>'氏名等'!G20</f>
        <v>0</v>
      </c>
      <c r="H20" s="26">
        <f>'氏名等'!H20</f>
        <v>0</v>
      </c>
      <c r="I20" s="26">
        <f>'氏名等'!I20</f>
        <v>0</v>
      </c>
      <c r="J20" s="153">
        <f>'氏名等'!J20</f>
        <v>0</v>
      </c>
      <c r="K20" s="26">
        <f>'氏名等'!K20</f>
        <v>0</v>
      </c>
      <c r="L20" s="26">
        <f>'氏名等'!L20</f>
        <v>0</v>
      </c>
      <c r="M20" s="3">
        <f>'氏名等'!M20</f>
        <v>0</v>
      </c>
      <c r="N20" s="28">
        <f>'新任地'!D20</f>
        <v>0</v>
      </c>
      <c r="O20" s="29" t="str">
        <f>'新任地'!E20</f>
        <v>鶴丸高等学校</v>
      </c>
      <c r="P20" s="29">
        <f>'新任地'!F20</f>
        <v>320013</v>
      </c>
      <c r="Q20" s="3">
        <f t="shared" si="0"/>
        <v>460103</v>
      </c>
      <c r="R20" s="3">
        <f>'勤務状況'!I218</f>
        <v>2</v>
      </c>
      <c r="S20" s="3">
        <f>'勤務状況'!O218</f>
        <v>0</v>
      </c>
      <c r="T20" s="3">
        <f>'勤務状況'!I219</f>
        <v>2</v>
      </c>
      <c r="U20" s="3">
        <f>'勤務状況'!O219</f>
        <v>0</v>
      </c>
      <c r="V20" s="3">
        <f>'勤務状況'!I220</f>
        <v>2</v>
      </c>
      <c r="W20" s="3">
        <f>'勤務状況'!O220</f>
        <v>0</v>
      </c>
      <c r="X20" s="3">
        <f>'勤務状況'!I221</f>
        <v>2</v>
      </c>
      <c r="Y20" s="3">
        <f>'勤務状況'!O221</f>
        <v>0</v>
      </c>
      <c r="Z20" s="3">
        <f>'勤務状況'!I222</f>
        <v>2</v>
      </c>
      <c r="AA20" s="143">
        <f>'勤務状況'!O222</f>
        <v>0</v>
      </c>
      <c r="AB20" s="3">
        <f>'勤務状況'!I224</f>
        <v>2</v>
      </c>
      <c r="AC20" s="3">
        <f>'勤務状況'!O224</f>
        <v>0</v>
      </c>
      <c r="AD20" s="3"/>
      <c r="AE20" s="3"/>
      <c r="AF20" s="3">
        <f>'勤務状況'!S227</f>
        <v>0</v>
      </c>
      <c r="AG20" s="3">
        <f>'勤務状況'!AJ227</f>
        <v>0</v>
      </c>
      <c r="AH20" s="3">
        <f>'勤務状況'!AP227</f>
        <v>0</v>
      </c>
      <c r="AI20" s="3">
        <f>'手当・その他'!D20</f>
        <v>1</v>
      </c>
      <c r="AJ20" s="3">
        <f>'手当・その他'!E20</f>
        <v>1</v>
      </c>
      <c r="AK20" s="3">
        <f>'手当・その他'!F20</f>
        <v>1</v>
      </c>
      <c r="AL20" s="3">
        <f>'手当・その他'!G20</f>
        <v>1</v>
      </c>
      <c r="AM20" s="3">
        <f>'手当・その他'!H20</f>
        <v>2</v>
      </c>
      <c r="AN20" s="3">
        <f>'手当・その他'!I20</f>
        <v>1</v>
      </c>
      <c r="AO20" s="3">
        <f>'手当・その他'!J20</f>
        <v>1</v>
      </c>
      <c r="AP20" s="3" t="b">
        <f>'鑑入力'!$R7</f>
        <v>1</v>
      </c>
      <c r="AQ20" s="3" t="b">
        <f>'鑑入力'!$R8</f>
        <v>1</v>
      </c>
      <c r="AR20" s="3" t="b">
        <f>'鑑入力'!$R9</f>
        <v>1</v>
      </c>
      <c r="AS20" s="3" t="b">
        <f>'鑑入力'!$R10</f>
        <v>1</v>
      </c>
      <c r="AT20" s="3" t="b">
        <f>'鑑入力'!$R11</f>
        <v>1</v>
      </c>
      <c r="AU20" s="3" t="b">
        <f>'鑑入力'!$R12</f>
        <v>1</v>
      </c>
      <c r="AV20" s="3" t="b">
        <f>'鑑入力'!$R13</f>
        <v>1</v>
      </c>
      <c r="AW20" s="3" t="b">
        <f>'鑑入力'!$R14</f>
        <v>1</v>
      </c>
      <c r="AX20" s="3" t="b">
        <f>'鑑入力'!$R15</f>
        <v>1</v>
      </c>
      <c r="AY20" s="3" t="b">
        <f>'鑑入力'!$R16</f>
        <v>1</v>
      </c>
      <c r="AZ20" s="3" t="b">
        <f>'鑑入力'!$R17</f>
        <v>1</v>
      </c>
      <c r="BA20" s="3" t="b">
        <f>'鑑入力'!$R18</f>
        <v>1</v>
      </c>
      <c r="BB20" s="3" t="b">
        <f>'鑑入力'!$R19</f>
        <v>1</v>
      </c>
      <c r="BC20" s="3" t="b">
        <f>'鑑入力'!$R20</f>
        <v>1</v>
      </c>
      <c r="BD20" s="3" t="b">
        <f>'鑑入力'!$R21</f>
        <v>1</v>
      </c>
    </row>
    <row r="21" spans="1:56" ht="13.5">
      <c r="A21" s="3">
        <v>17</v>
      </c>
      <c r="B21" s="26">
        <f>'氏名等'!C21</f>
        <v>0</v>
      </c>
      <c r="C21" s="26">
        <f>'氏名等'!B21</f>
        <v>0</v>
      </c>
      <c r="D21" s="27">
        <f>'氏名等'!D21</f>
        <v>0</v>
      </c>
      <c r="E21" s="26">
        <f>'氏名等'!E21</f>
        <v>0</v>
      </c>
      <c r="F21" s="156">
        <f>'氏名等'!F21</f>
        <v>0</v>
      </c>
      <c r="G21" s="27">
        <f>'氏名等'!G21</f>
        <v>0</v>
      </c>
      <c r="H21" s="26">
        <f>'氏名等'!H21</f>
        <v>0</v>
      </c>
      <c r="I21" s="26">
        <f>'氏名等'!I21</f>
        <v>0</v>
      </c>
      <c r="J21" s="153">
        <f>'氏名等'!J21</f>
        <v>0</v>
      </c>
      <c r="K21" s="26">
        <f>'氏名等'!K21</f>
        <v>0</v>
      </c>
      <c r="L21" s="26">
        <f>'氏名等'!L21</f>
        <v>0</v>
      </c>
      <c r="M21" s="3">
        <f>'氏名等'!M21</f>
        <v>0</v>
      </c>
      <c r="N21" s="28">
        <f>'新任地'!D21</f>
        <v>0</v>
      </c>
      <c r="O21" s="29" t="str">
        <f>'新任地'!E21</f>
        <v>鶴丸高等学校</v>
      </c>
      <c r="P21" s="29">
        <f>'新任地'!F21</f>
        <v>320013</v>
      </c>
      <c r="Q21" s="3">
        <f t="shared" si="0"/>
        <v>460103</v>
      </c>
      <c r="R21" s="3">
        <f>'勤務状況'!I232</f>
        <v>2</v>
      </c>
      <c r="S21" s="3">
        <f>'勤務状況'!O232</f>
        <v>0</v>
      </c>
      <c r="T21" s="3">
        <f>'勤務状況'!I233</f>
        <v>2</v>
      </c>
      <c r="U21" s="3">
        <f>'勤務状況'!O233</f>
        <v>0</v>
      </c>
      <c r="V21" s="3">
        <f>'勤務状況'!I234</f>
        <v>2</v>
      </c>
      <c r="W21" s="3">
        <f>'勤務状況'!O234</f>
        <v>0</v>
      </c>
      <c r="X21" s="3">
        <f>'勤務状況'!I235</f>
        <v>2</v>
      </c>
      <c r="Y21" s="3">
        <f>'勤務状況'!O235</f>
        <v>0</v>
      </c>
      <c r="Z21" s="3">
        <f>'勤務状況'!I236</f>
        <v>2</v>
      </c>
      <c r="AA21" s="143">
        <f>'勤務状況'!O236</f>
        <v>0</v>
      </c>
      <c r="AB21" s="3">
        <f>'勤務状況'!I238</f>
        <v>2</v>
      </c>
      <c r="AC21" s="3">
        <f>'勤務状況'!O238</f>
        <v>0</v>
      </c>
      <c r="AD21" s="3"/>
      <c r="AE21" s="3"/>
      <c r="AF21" s="3">
        <f>'勤務状況'!S241</f>
        <v>0</v>
      </c>
      <c r="AG21" s="3">
        <f>'勤務状況'!AJ241</f>
        <v>0</v>
      </c>
      <c r="AH21" s="3">
        <f>'勤務状況'!AP241</f>
        <v>0</v>
      </c>
      <c r="AI21" s="3">
        <f>'手当・その他'!D21</f>
        <v>1</v>
      </c>
      <c r="AJ21" s="3">
        <f>'手当・その他'!E21</f>
        <v>1</v>
      </c>
      <c r="AK21" s="3">
        <f>'手当・その他'!F21</f>
        <v>1</v>
      </c>
      <c r="AL21" s="3">
        <f>'手当・その他'!G21</f>
        <v>1</v>
      </c>
      <c r="AM21" s="3">
        <f>'手当・その他'!H21</f>
        <v>2</v>
      </c>
      <c r="AN21" s="3">
        <f>'手当・その他'!I21</f>
        <v>1</v>
      </c>
      <c r="AO21" s="3">
        <f>'手当・その他'!J21</f>
        <v>1</v>
      </c>
      <c r="AP21" s="3" t="b">
        <f>'鑑入力'!$S7</f>
        <v>1</v>
      </c>
      <c r="AQ21" s="3" t="b">
        <f>'鑑入力'!$S8</f>
        <v>1</v>
      </c>
      <c r="AR21" s="3" t="b">
        <f>'鑑入力'!$S9</f>
        <v>1</v>
      </c>
      <c r="AS21" s="3" t="b">
        <f>'鑑入力'!$S10</f>
        <v>1</v>
      </c>
      <c r="AT21" s="3" t="b">
        <f>'鑑入力'!$S11</f>
        <v>1</v>
      </c>
      <c r="AU21" s="3" t="b">
        <f>'鑑入力'!$S12</f>
        <v>1</v>
      </c>
      <c r="AV21" s="3" t="b">
        <f>'鑑入力'!$S13</f>
        <v>1</v>
      </c>
      <c r="AW21" s="3" t="b">
        <f>'鑑入力'!$S14</f>
        <v>1</v>
      </c>
      <c r="AX21" s="3" t="b">
        <f>'鑑入力'!$S15</f>
        <v>1</v>
      </c>
      <c r="AY21" s="3" t="b">
        <f>'鑑入力'!$S16</f>
        <v>1</v>
      </c>
      <c r="AZ21" s="3" t="b">
        <f>'鑑入力'!$S17</f>
        <v>1</v>
      </c>
      <c r="BA21" s="3" t="b">
        <f>'鑑入力'!$S18</f>
        <v>1</v>
      </c>
      <c r="BB21" s="3" t="b">
        <f>'鑑入力'!$S19</f>
        <v>1</v>
      </c>
      <c r="BC21" s="3" t="b">
        <f>'鑑入力'!$S20</f>
        <v>1</v>
      </c>
      <c r="BD21" s="3" t="b">
        <f>'鑑入力'!$S21</f>
        <v>1</v>
      </c>
    </row>
    <row r="22" spans="1:56" ht="13.5">
      <c r="A22" s="3">
        <v>18</v>
      </c>
      <c r="B22" s="26">
        <f>'氏名等'!C22</f>
        <v>0</v>
      </c>
      <c r="C22" s="26">
        <f>'氏名等'!B22</f>
        <v>0</v>
      </c>
      <c r="D22" s="27">
        <f>'氏名等'!D22</f>
        <v>0</v>
      </c>
      <c r="E22" s="26">
        <f>'氏名等'!E22</f>
        <v>0</v>
      </c>
      <c r="F22" s="156">
        <f>'氏名等'!F22</f>
        <v>0</v>
      </c>
      <c r="G22" s="27">
        <f>'氏名等'!G22</f>
        <v>0</v>
      </c>
      <c r="H22" s="26">
        <f>'氏名等'!H22</f>
        <v>0</v>
      </c>
      <c r="I22" s="26">
        <f>'氏名等'!I22</f>
        <v>0</v>
      </c>
      <c r="J22" s="153">
        <f>'氏名等'!J22</f>
        <v>0</v>
      </c>
      <c r="K22" s="26">
        <f>'氏名等'!K22</f>
        <v>0</v>
      </c>
      <c r="L22" s="26">
        <f>'氏名等'!L22</f>
        <v>0</v>
      </c>
      <c r="M22" s="3">
        <f>'氏名等'!M22</f>
        <v>0</v>
      </c>
      <c r="N22" s="28">
        <f>'新任地'!D22</f>
        <v>0</v>
      </c>
      <c r="O22" s="29" t="str">
        <f>'新任地'!E22</f>
        <v>鶴丸高等学校</v>
      </c>
      <c r="P22" s="29">
        <f>'新任地'!F22</f>
        <v>320013</v>
      </c>
      <c r="Q22" s="3">
        <f t="shared" si="0"/>
        <v>460103</v>
      </c>
      <c r="R22" s="3">
        <f>'勤務状況'!I246</f>
        <v>2</v>
      </c>
      <c r="S22" s="3">
        <f>'勤務状況'!O246</f>
        <v>0</v>
      </c>
      <c r="T22" s="3">
        <f>'勤務状況'!I247</f>
        <v>2</v>
      </c>
      <c r="U22" s="3">
        <f>'勤務状況'!O247</f>
        <v>0</v>
      </c>
      <c r="V22" s="3">
        <f>'勤務状況'!I248</f>
        <v>2</v>
      </c>
      <c r="W22" s="3">
        <f>'勤務状況'!O248</f>
        <v>0</v>
      </c>
      <c r="X22" s="3">
        <f>'勤務状況'!I249</f>
        <v>2</v>
      </c>
      <c r="Y22" s="3">
        <f>'勤務状況'!O249</f>
        <v>0</v>
      </c>
      <c r="Z22" s="3">
        <f>'勤務状況'!I250</f>
        <v>2</v>
      </c>
      <c r="AA22" s="143">
        <f>'勤務状況'!O250</f>
        <v>0</v>
      </c>
      <c r="AB22" s="3">
        <f>'勤務状況'!I252</f>
        <v>2</v>
      </c>
      <c r="AC22" s="3">
        <f>'勤務状況'!O252</f>
        <v>0</v>
      </c>
      <c r="AD22" s="3"/>
      <c r="AE22" s="3"/>
      <c r="AF22" s="3">
        <f>'勤務状況'!S255</f>
        <v>0</v>
      </c>
      <c r="AG22" s="3">
        <f>'勤務状況'!AJ255</f>
        <v>0</v>
      </c>
      <c r="AH22" s="3">
        <f>'勤務状況'!AP255</f>
        <v>0</v>
      </c>
      <c r="AI22" s="3">
        <f>'手当・その他'!D22</f>
        <v>1</v>
      </c>
      <c r="AJ22" s="3">
        <f>'手当・その他'!E22</f>
        <v>1</v>
      </c>
      <c r="AK22" s="3">
        <f>'手当・その他'!F22</f>
        <v>1</v>
      </c>
      <c r="AL22" s="3">
        <f>'手当・その他'!G22</f>
        <v>1</v>
      </c>
      <c r="AM22" s="3">
        <f>'手当・その他'!H22</f>
        <v>2</v>
      </c>
      <c r="AN22" s="3">
        <f>'手当・その他'!I22</f>
        <v>1</v>
      </c>
      <c r="AO22" s="3">
        <f>'手当・その他'!J22</f>
        <v>1</v>
      </c>
      <c r="AP22" s="3" t="b">
        <f>'鑑入力'!$T7</f>
        <v>1</v>
      </c>
      <c r="AQ22" s="3" t="b">
        <f>'鑑入力'!$T8</f>
        <v>1</v>
      </c>
      <c r="AR22" s="3" t="b">
        <f>'鑑入力'!$T9</f>
        <v>1</v>
      </c>
      <c r="AS22" s="3" t="b">
        <f>'鑑入力'!$T10</f>
        <v>1</v>
      </c>
      <c r="AT22" s="3" t="b">
        <f>'鑑入力'!$T11</f>
        <v>1</v>
      </c>
      <c r="AU22" s="3" t="b">
        <f>'鑑入力'!$T12</f>
        <v>1</v>
      </c>
      <c r="AV22" s="3" t="b">
        <f>'鑑入力'!$T13</f>
        <v>1</v>
      </c>
      <c r="AW22" s="3" t="b">
        <f>'鑑入力'!$T14</f>
        <v>1</v>
      </c>
      <c r="AX22" s="3" t="b">
        <f>'鑑入力'!$T15</f>
        <v>1</v>
      </c>
      <c r="AY22" s="3" t="b">
        <f>'鑑入力'!$T16</f>
        <v>1</v>
      </c>
      <c r="AZ22" s="3" t="b">
        <f>'鑑入力'!$T17</f>
        <v>1</v>
      </c>
      <c r="BA22" s="3" t="b">
        <f>'鑑入力'!$T18</f>
        <v>1</v>
      </c>
      <c r="BB22" s="3" t="b">
        <f>'鑑入力'!$T19</f>
        <v>1</v>
      </c>
      <c r="BC22" s="3" t="b">
        <f>'鑑入力'!$T20</f>
        <v>1</v>
      </c>
      <c r="BD22" s="3" t="b">
        <f>'鑑入力'!$T21</f>
        <v>1</v>
      </c>
    </row>
    <row r="23" spans="1:56" ht="13.5">
      <c r="A23" s="3">
        <v>19</v>
      </c>
      <c r="B23" s="26">
        <f>'氏名等'!C23</f>
        <v>0</v>
      </c>
      <c r="C23" s="26">
        <f>'氏名等'!B23</f>
        <v>0</v>
      </c>
      <c r="D23" s="27">
        <f>'氏名等'!D23</f>
        <v>0</v>
      </c>
      <c r="E23" s="26">
        <f>'氏名等'!E23</f>
        <v>0</v>
      </c>
      <c r="F23" s="156">
        <f>'氏名等'!F23</f>
        <v>0</v>
      </c>
      <c r="G23" s="27">
        <f>'氏名等'!G23</f>
        <v>0</v>
      </c>
      <c r="H23" s="26">
        <f>'氏名等'!H23</f>
        <v>0</v>
      </c>
      <c r="I23" s="26">
        <f>'氏名等'!I23</f>
        <v>0</v>
      </c>
      <c r="J23" s="153">
        <f>'氏名等'!J23</f>
        <v>0</v>
      </c>
      <c r="K23" s="26">
        <f>'氏名等'!K23</f>
        <v>0</v>
      </c>
      <c r="L23" s="26">
        <f>'氏名等'!L23</f>
        <v>0</v>
      </c>
      <c r="M23" s="3">
        <f>'氏名等'!M23</f>
        <v>0</v>
      </c>
      <c r="N23" s="28">
        <f>'新任地'!D23</f>
        <v>0</v>
      </c>
      <c r="O23" s="29" t="str">
        <f>'新任地'!E23</f>
        <v>鶴丸高等学校</v>
      </c>
      <c r="P23" s="29">
        <f>'新任地'!F23</f>
        <v>320013</v>
      </c>
      <c r="Q23" s="3">
        <f t="shared" si="0"/>
        <v>460103</v>
      </c>
      <c r="R23" s="3">
        <f>'勤務状況'!I260</f>
        <v>2</v>
      </c>
      <c r="S23" s="3">
        <f>'勤務状況'!O260</f>
        <v>0</v>
      </c>
      <c r="T23" s="3">
        <f>'勤務状況'!I261</f>
        <v>2</v>
      </c>
      <c r="U23" s="3">
        <f>'勤務状況'!O261</f>
        <v>0</v>
      </c>
      <c r="V23" s="3">
        <f>'勤務状況'!I262</f>
        <v>2</v>
      </c>
      <c r="W23" s="3">
        <f>'勤務状況'!O262</f>
        <v>0</v>
      </c>
      <c r="X23" s="3">
        <f>'勤務状況'!I263</f>
        <v>2</v>
      </c>
      <c r="Y23" s="3">
        <f>'勤務状況'!O263</f>
        <v>0</v>
      </c>
      <c r="Z23" s="3">
        <f>'勤務状況'!I264</f>
        <v>2</v>
      </c>
      <c r="AA23" s="143">
        <f>'勤務状況'!O264</f>
        <v>0</v>
      </c>
      <c r="AB23" s="3">
        <f>'勤務状況'!I266</f>
        <v>2</v>
      </c>
      <c r="AC23" s="3">
        <f>'勤務状況'!O266</f>
        <v>0</v>
      </c>
      <c r="AD23" s="3"/>
      <c r="AE23" s="3"/>
      <c r="AF23" s="3">
        <f>'勤務状況'!S269</f>
        <v>0</v>
      </c>
      <c r="AG23" s="3">
        <f>'勤務状況'!AJ269</f>
        <v>0</v>
      </c>
      <c r="AH23" s="3">
        <f>'勤務状況'!AP269</f>
        <v>0</v>
      </c>
      <c r="AI23" s="3">
        <f>'手当・その他'!D23</f>
        <v>1</v>
      </c>
      <c r="AJ23" s="3">
        <f>'手当・その他'!E23</f>
        <v>1</v>
      </c>
      <c r="AK23" s="3">
        <f>'手当・その他'!F23</f>
        <v>1</v>
      </c>
      <c r="AL23" s="3">
        <f>'手当・その他'!G23</f>
        <v>1</v>
      </c>
      <c r="AM23" s="3">
        <f>'手当・その他'!H23</f>
        <v>2</v>
      </c>
      <c r="AN23" s="3">
        <f>'手当・その他'!I23</f>
        <v>1</v>
      </c>
      <c r="AO23" s="3">
        <f>'手当・その他'!J23</f>
        <v>1</v>
      </c>
      <c r="AP23" s="3" t="b">
        <f>'鑑入力'!$U7</f>
        <v>1</v>
      </c>
      <c r="AQ23" s="3" t="b">
        <f>'鑑入力'!$U8</f>
        <v>1</v>
      </c>
      <c r="AR23" s="3" t="b">
        <f>'鑑入力'!$U9</f>
        <v>1</v>
      </c>
      <c r="AS23" s="3" t="b">
        <f>'鑑入力'!$U10</f>
        <v>1</v>
      </c>
      <c r="AT23" s="3" t="b">
        <f>'鑑入力'!$U11</f>
        <v>1</v>
      </c>
      <c r="AU23" s="3" t="b">
        <f>'鑑入力'!$U12</f>
        <v>1</v>
      </c>
      <c r="AV23" s="3" t="b">
        <f>'鑑入力'!$U13</f>
        <v>1</v>
      </c>
      <c r="AW23" s="3" t="b">
        <f>'鑑入力'!$U14</f>
        <v>1</v>
      </c>
      <c r="AX23" s="3" t="b">
        <f>'鑑入力'!$U15</f>
        <v>1</v>
      </c>
      <c r="AY23" s="3" t="b">
        <f>'鑑入力'!$U16</f>
        <v>1</v>
      </c>
      <c r="AZ23" s="3" t="b">
        <f>'鑑入力'!$U17</f>
        <v>1</v>
      </c>
      <c r="BA23" s="3" t="b">
        <f>'鑑入力'!$U18</f>
        <v>1</v>
      </c>
      <c r="BB23" s="3" t="b">
        <f>'鑑入力'!$U19</f>
        <v>1</v>
      </c>
      <c r="BC23" s="3" t="b">
        <f>'鑑入力'!$U20</f>
        <v>1</v>
      </c>
      <c r="BD23" s="3" t="b">
        <f>'鑑入力'!$U21</f>
        <v>1</v>
      </c>
    </row>
    <row r="24" spans="1:56" ht="13.5">
      <c r="A24" s="3">
        <v>20</v>
      </c>
      <c r="B24" s="26">
        <f>'氏名等'!C24</f>
        <v>0</v>
      </c>
      <c r="C24" s="26">
        <f>'氏名等'!B24</f>
        <v>0</v>
      </c>
      <c r="D24" s="27">
        <f>'氏名等'!D24</f>
        <v>0</v>
      </c>
      <c r="E24" s="26">
        <f>'氏名等'!E24</f>
        <v>0</v>
      </c>
      <c r="F24" s="156">
        <f>'氏名等'!F24</f>
        <v>0</v>
      </c>
      <c r="G24" s="27">
        <f>'氏名等'!G24</f>
        <v>0</v>
      </c>
      <c r="H24" s="26">
        <f>'氏名等'!H24</f>
        <v>0</v>
      </c>
      <c r="I24" s="26">
        <f>'氏名等'!I24</f>
        <v>0</v>
      </c>
      <c r="J24" s="153">
        <f>'氏名等'!J24</f>
        <v>0</v>
      </c>
      <c r="K24" s="26">
        <f>'氏名等'!K24</f>
        <v>0</v>
      </c>
      <c r="L24" s="26">
        <f>'氏名等'!L24</f>
        <v>0</v>
      </c>
      <c r="M24" s="3">
        <f>'氏名等'!M24</f>
        <v>0</v>
      </c>
      <c r="N24" s="28">
        <f>'新任地'!D24</f>
        <v>0</v>
      </c>
      <c r="O24" s="29" t="str">
        <f>'新任地'!E24</f>
        <v>鶴丸高等学校</v>
      </c>
      <c r="P24" s="29">
        <f>'新任地'!F24</f>
        <v>320013</v>
      </c>
      <c r="Q24" s="3">
        <f t="shared" si="0"/>
        <v>460103</v>
      </c>
      <c r="R24" s="3">
        <f>'勤務状況'!I274</f>
        <v>2</v>
      </c>
      <c r="S24" s="3">
        <f>'勤務状況'!O274</f>
        <v>0</v>
      </c>
      <c r="T24" s="3">
        <f>'勤務状況'!I275</f>
        <v>2</v>
      </c>
      <c r="U24" s="3">
        <f>'勤務状況'!O275</f>
        <v>0</v>
      </c>
      <c r="V24" s="3">
        <f>'勤務状況'!I276</f>
        <v>2</v>
      </c>
      <c r="W24" s="3">
        <f>'勤務状況'!O276</f>
        <v>0</v>
      </c>
      <c r="X24" s="3">
        <f>'勤務状況'!I277</f>
        <v>2</v>
      </c>
      <c r="Y24" s="3">
        <f>'勤務状況'!O277</f>
        <v>0</v>
      </c>
      <c r="Z24" s="3">
        <f>'勤務状況'!I278</f>
        <v>2</v>
      </c>
      <c r="AA24" s="143">
        <f>'勤務状況'!O278</f>
        <v>0</v>
      </c>
      <c r="AB24" s="3">
        <f>'勤務状況'!I280</f>
        <v>2</v>
      </c>
      <c r="AC24" s="3">
        <f>'勤務状況'!O280</f>
        <v>0</v>
      </c>
      <c r="AD24" s="3"/>
      <c r="AE24" s="3"/>
      <c r="AF24" s="3">
        <f>'勤務状況'!S283</f>
        <v>0</v>
      </c>
      <c r="AG24" s="3">
        <f>'勤務状況'!AJ283</f>
        <v>0</v>
      </c>
      <c r="AH24" s="3">
        <f>'勤務状況'!AP283</f>
        <v>0</v>
      </c>
      <c r="AI24" s="3">
        <f>'手当・その他'!D24</f>
        <v>1</v>
      </c>
      <c r="AJ24" s="3">
        <f>'手当・その他'!E24</f>
        <v>1</v>
      </c>
      <c r="AK24" s="3">
        <f>'手当・その他'!F24</f>
        <v>1</v>
      </c>
      <c r="AL24" s="3">
        <f>'手当・その他'!G24</f>
        <v>1</v>
      </c>
      <c r="AM24" s="3">
        <f>'手当・その他'!H24</f>
        <v>2</v>
      </c>
      <c r="AN24" s="3">
        <f>'手当・その他'!I24</f>
        <v>1</v>
      </c>
      <c r="AO24" s="3">
        <f>'手当・その他'!J24</f>
        <v>1</v>
      </c>
      <c r="AP24" s="3" t="b">
        <f>'鑑入力'!$V7</f>
        <v>1</v>
      </c>
      <c r="AQ24" s="3" t="b">
        <f>'鑑入力'!$V8</f>
        <v>1</v>
      </c>
      <c r="AR24" s="3" t="b">
        <f>'鑑入力'!$V9</f>
        <v>1</v>
      </c>
      <c r="AS24" s="3" t="b">
        <f>'鑑入力'!$V10</f>
        <v>1</v>
      </c>
      <c r="AT24" s="3" t="b">
        <f>'鑑入力'!$V11</f>
        <v>1</v>
      </c>
      <c r="AU24" s="3" t="b">
        <f>'鑑入力'!$V12</f>
        <v>1</v>
      </c>
      <c r="AV24" s="3" t="b">
        <f>'鑑入力'!$V13</f>
        <v>1</v>
      </c>
      <c r="AW24" s="3" t="b">
        <f>'鑑入力'!$V14</f>
        <v>1</v>
      </c>
      <c r="AX24" s="3" t="b">
        <f>'鑑入力'!$V15</f>
        <v>1</v>
      </c>
      <c r="AY24" s="3" t="b">
        <f>'鑑入力'!$V16</f>
        <v>1</v>
      </c>
      <c r="AZ24" s="3" t="b">
        <f>'鑑入力'!$V17</f>
        <v>1</v>
      </c>
      <c r="BA24" s="3" t="b">
        <f>'鑑入力'!$V18</f>
        <v>1</v>
      </c>
      <c r="BB24" s="3" t="b">
        <f>'鑑入力'!$V19</f>
        <v>1</v>
      </c>
      <c r="BC24" s="3" t="b">
        <f>'鑑入力'!$V20</f>
        <v>1</v>
      </c>
      <c r="BD24" s="3" t="b">
        <f>'鑑入力'!$V21</f>
        <v>1</v>
      </c>
    </row>
    <row r="25" ht="13.5">
      <c r="AP25" s="5"/>
    </row>
    <row r="26" ht="13.5">
      <c r="AP26" s="5"/>
    </row>
    <row r="27" ht="13.5">
      <c r="AP27" s="5"/>
    </row>
    <row r="28" ht="13.5">
      <c r="AP28" s="5"/>
    </row>
    <row r="29" ht="13.5">
      <c r="AP29" s="5"/>
    </row>
    <row r="30" ht="13.5">
      <c r="AP30" s="5"/>
    </row>
    <row r="31" ht="13.5">
      <c r="AP31" s="5"/>
    </row>
    <row r="32" ht="13.5">
      <c r="AP32" s="5"/>
    </row>
    <row r="33" ht="13.5">
      <c r="AP33" s="5"/>
    </row>
    <row r="34" ht="13.5">
      <c r="AP34" s="5"/>
    </row>
    <row r="35" ht="13.5">
      <c r="AP35" s="5"/>
    </row>
    <row r="36" ht="13.5">
      <c r="AP36" s="5"/>
    </row>
    <row r="37" ht="13.5">
      <c r="AP37" s="5"/>
    </row>
    <row r="38" ht="13.5">
      <c r="AP38" s="5"/>
    </row>
    <row r="39" ht="13.5">
      <c r="AP39" s="5"/>
    </row>
    <row r="40" ht="13.5">
      <c r="AP40" s="5"/>
    </row>
    <row r="41" ht="13.5">
      <c r="AP41" s="5"/>
    </row>
    <row r="42" ht="13.5">
      <c r="AP42" s="5"/>
    </row>
    <row r="43" ht="13.5">
      <c r="AP43" s="5"/>
    </row>
    <row r="44" ht="13.5">
      <c r="AP44" s="5"/>
    </row>
    <row r="45" ht="13.5">
      <c r="AP45" s="5"/>
    </row>
    <row r="46" ht="13.5">
      <c r="AP46" s="5"/>
    </row>
    <row r="47" ht="13.5">
      <c r="AP47" s="5"/>
    </row>
    <row r="48" ht="13.5">
      <c r="AP48" s="5"/>
    </row>
  </sheetData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5"/>
  <sheetViews>
    <sheetView workbookViewId="0" topLeftCell="A1">
      <selection activeCell="D16" sqref="D16"/>
    </sheetView>
  </sheetViews>
  <sheetFormatPr defaultColWidth="9.00390625" defaultRowHeight="19.5" customHeight="1"/>
  <cols>
    <col min="1" max="1" width="5.375" style="173" customWidth="1"/>
    <col min="2" max="2" width="27.75390625" style="160" bestFit="1" customWidth="1"/>
    <col min="3" max="3" width="11.50390625" style="160" bestFit="1" customWidth="1"/>
    <col min="4" max="4" width="30.375" style="160" bestFit="1" customWidth="1"/>
    <col min="5" max="5" width="9.875" style="160" bestFit="1" customWidth="1"/>
    <col min="6" max="6" width="10.875" style="160" customWidth="1"/>
    <col min="7" max="7" width="9.875" style="160" bestFit="1" customWidth="1"/>
    <col min="8" max="26" width="9.00390625" style="160" customWidth="1"/>
    <col min="27" max="27" width="14.125" style="160" bestFit="1" customWidth="1"/>
    <col min="28" max="28" width="27.75390625" style="160" bestFit="1" customWidth="1"/>
    <col min="29" max="29" width="17.25390625" style="160" bestFit="1" customWidth="1"/>
    <col min="30" max="30" width="19.25390625" style="160" bestFit="1" customWidth="1"/>
    <col min="31" max="31" width="17.25390625" style="160" bestFit="1" customWidth="1"/>
    <col min="32" max="34" width="19.25390625" style="160" bestFit="1" customWidth="1"/>
    <col min="35" max="35" width="15.125" style="160" bestFit="1" customWidth="1"/>
    <col min="36" max="36" width="17.25390625" style="160" bestFit="1" customWidth="1"/>
    <col min="37" max="37" width="19.25390625" style="160" bestFit="1" customWidth="1"/>
    <col min="38" max="38" width="21.50390625" style="160" bestFit="1" customWidth="1"/>
    <col min="39" max="16384" width="9.00390625" style="160" customWidth="1"/>
  </cols>
  <sheetData>
    <row r="1" spans="1:7" ht="20.1" customHeight="1">
      <c r="A1" s="168" t="s">
        <v>86</v>
      </c>
      <c r="B1" s="158" t="s">
        <v>10</v>
      </c>
      <c r="C1" s="158" t="s">
        <v>85</v>
      </c>
      <c r="D1" s="158" t="s">
        <v>18</v>
      </c>
      <c r="E1" s="158" t="s">
        <v>2</v>
      </c>
      <c r="F1" s="158" t="s">
        <v>19</v>
      </c>
      <c r="G1" s="159" t="s">
        <v>94</v>
      </c>
    </row>
    <row r="2" spans="1:7" ht="20.1" customHeight="1">
      <c r="A2" s="169" t="s">
        <v>519</v>
      </c>
      <c r="B2" s="161" t="s">
        <v>204</v>
      </c>
      <c r="C2" s="161" t="s">
        <v>205</v>
      </c>
      <c r="D2" s="161" t="s">
        <v>206</v>
      </c>
      <c r="E2" s="161">
        <v>320013</v>
      </c>
      <c r="F2" s="161" t="s">
        <v>87</v>
      </c>
      <c r="G2" s="176">
        <v>460103</v>
      </c>
    </row>
    <row r="3" spans="1:7" ht="20.1" customHeight="1">
      <c r="A3" s="170"/>
      <c r="B3" s="161" t="s">
        <v>207</v>
      </c>
      <c r="C3" s="163" t="s">
        <v>208</v>
      </c>
      <c r="D3" s="161" t="s">
        <v>209</v>
      </c>
      <c r="E3" s="161">
        <v>320021</v>
      </c>
      <c r="F3" s="161" t="s">
        <v>87</v>
      </c>
      <c r="G3" s="176">
        <v>460103</v>
      </c>
    </row>
    <row r="4" spans="1:7" ht="20.1" customHeight="1">
      <c r="A4" s="170"/>
      <c r="B4" s="161" t="s">
        <v>210</v>
      </c>
      <c r="C4" s="161" t="s">
        <v>211</v>
      </c>
      <c r="D4" s="161" t="s">
        <v>212</v>
      </c>
      <c r="E4" s="161">
        <v>320030</v>
      </c>
      <c r="F4" s="161" t="s">
        <v>87</v>
      </c>
      <c r="G4" s="176">
        <v>460103</v>
      </c>
    </row>
    <row r="5" spans="1:7" ht="20.1" customHeight="1">
      <c r="A5" s="170"/>
      <c r="B5" s="161" t="s">
        <v>213</v>
      </c>
      <c r="C5" s="161" t="s">
        <v>214</v>
      </c>
      <c r="D5" s="161" t="s">
        <v>215</v>
      </c>
      <c r="E5" s="161">
        <v>320048</v>
      </c>
      <c r="F5" s="161" t="s">
        <v>88</v>
      </c>
      <c r="G5" s="176">
        <v>460105</v>
      </c>
    </row>
    <row r="6" spans="1:7" ht="20.1" customHeight="1">
      <c r="A6" s="170"/>
      <c r="B6" s="161" t="s">
        <v>216</v>
      </c>
      <c r="C6" s="161" t="s">
        <v>217</v>
      </c>
      <c r="D6" s="161" t="s">
        <v>218</v>
      </c>
      <c r="E6" s="161">
        <v>320811</v>
      </c>
      <c r="F6" s="161" t="s">
        <v>89</v>
      </c>
      <c r="G6" s="176">
        <v>460111</v>
      </c>
    </row>
    <row r="7" spans="1:7" ht="20.1" customHeight="1">
      <c r="A7" s="170"/>
      <c r="B7" s="164" t="s">
        <v>118</v>
      </c>
      <c r="C7" s="161" t="s">
        <v>219</v>
      </c>
      <c r="D7" s="161" t="s">
        <v>220</v>
      </c>
      <c r="E7" s="161">
        <v>320820</v>
      </c>
      <c r="F7" s="161" t="s">
        <v>203</v>
      </c>
      <c r="G7" s="176">
        <v>460131</v>
      </c>
    </row>
    <row r="8" spans="1:7" ht="20.1" customHeight="1">
      <c r="A8" s="170"/>
      <c r="B8" s="164" t="s">
        <v>95</v>
      </c>
      <c r="C8" s="161" t="s">
        <v>219</v>
      </c>
      <c r="D8" s="161" t="s">
        <v>220</v>
      </c>
      <c r="E8" s="161">
        <v>330132</v>
      </c>
      <c r="F8" s="161" t="s">
        <v>203</v>
      </c>
      <c r="G8" s="176">
        <v>460131</v>
      </c>
    </row>
    <row r="9" spans="1:7" ht="20.1" customHeight="1">
      <c r="A9" s="170"/>
      <c r="B9" s="164" t="s">
        <v>96</v>
      </c>
      <c r="C9" s="161" t="s">
        <v>219</v>
      </c>
      <c r="D9" s="161" t="s">
        <v>220</v>
      </c>
      <c r="E9" s="161">
        <v>350028</v>
      </c>
      <c r="F9" s="161" t="s">
        <v>203</v>
      </c>
      <c r="G9" s="176">
        <v>460131</v>
      </c>
    </row>
    <row r="10" spans="1:9" ht="20.1" customHeight="1">
      <c r="A10" s="170"/>
      <c r="B10" s="161" t="s">
        <v>221</v>
      </c>
      <c r="C10" s="161" t="s">
        <v>222</v>
      </c>
      <c r="D10" s="161" t="s">
        <v>223</v>
      </c>
      <c r="E10" s="161">
        <v>320901</v>
      </c>
      <c r="F10" s="161" t="s">
        <v>90</v>
      </c>
      <c r="G10" s="176">
        <v>463201</v>
      </c>
      <c r="H10" s="165"/>
      <c r="I10" s="166"/>
    </row>
    <row r="11" spans="1:7" ht="20.1" customHeight="1">
      <c r="A11" s="170"/>
      <c r="B11" s="161" t="s">
        <v>224</v>
      </c>
      <c r="C11" s="161" t="s">
        <v>225</v>
      </c>
      <c r="D11" s="161" t="s">
        <v>226</v>
      </c>
      <c r="E11" s="161">
        <v>320790</v>
      </c>
      <c r="F11" s="161" t="s">
        <v>91</v>
      </c>
      <c r="G11" s="176">
        <v>463102</v>
      </c>
    </row>
    <row r="12" spans="1:7" ht="20.1" customHeight="1">
      <c r="A12" s="170"/>
      <c r="B12" s="161" t="s">
        <v>227</v>
      </c>
      <c r="C12" s="161" t="s">
        <v>228</v>
      </c>
      <c r="D12" s="161" t="s">
        <v>229</v>
      </c>
      <c r="E12" s="161">
        <v>320056</v>
      </c>
      <c r="F12" s="161" t="s">
        <v>93</v>
      </c>
      <c r="G12" s="176">
        <v>460101</v>
      </c>
    </row>
    <row r="13" spans="1:7" ht="20.1" customHeight="1">
      <c r="A13" s="170"/>
      <c r="B13" s="161" t="s">
        <v>230</v>
      </c>
      <c r="C13" s="161" t="s">
        <v>231</v>
      </c>
      <c r="D13" s="161" t="s">
        <v>232</v>
      </c>
      <c r="E13" s="161">
        <v>320064</v>
      </c>
      <c r="F13" s="161" t="s">
        <v>92</v>
      </c>
      <c r="G13" s="176">
        <v>460102</v>
      </c>
    </row>
    <row r="14" spans="1:7" ht="20.1" customHeight="1">
      <c r="A14" s="170"/>
      <c r="B14" s="161" t="s">
        <v>233</v>
      </c>
      <c r="C14" s="161" t="s">
        <v>234</v>
      </c>
      <c r="D14" s="161" t="s">
        <v>235</v>
      </c>
      <c r="E14" s="161">
        <v>320072</v>
      </c>
      <c r="F14" s="161" t="s">
        <v>454</v>
      </c>
      <c r="G14" s="176">
        <v>460104</v>
      </c>
    </row>
    <row r="15" spans="1:7" ht="20.1" customHeight="1">
      <c r="A15" s="170"/>
      <c r="B15" s="161" t="s">
        <v>236</v>
      </c>
      <c r="C15" s="161" t="s">
        <v>237</v>
      </c>
      <c r="D15" s="161" t="s">
        <v>238</v>
      </c>
      <c r="E15" s="161">
        <v>360015</v>
      </c>
      <c r="F15" s="161" t="s">
        <v>203</v>
      </c>
      <c r="G15" s="176">
        <v>460131</v>
      </c>
    </row>
    <row r="16" spans="1:7" ht="20.1" customHeight="1">
      <c r="A16" s="170"/>
      <c r="B16" s="161" t="s">
        <v>239</v>
      </c>
      <c r="C16" s="182" t="s">
        <v>533</v>
      </c>
      <c r="D16" s="182" t="s">
        <v>532</v>
      </c>
      <c r="E16" s="161">
        <v>360023</v>
      </c>
      <c r="F16" s="161" t="s">
        <v>92</v>
      </c>
      <c r="G16" s="176">
        <v>460102</v>
      </c>
    </row>
    <row r="17" spans="1:7" ht="20.1" customHeight="1">
      <c r="A17" s="170"/>
      <c r="B17" s="161" t="s">
        <v>240</v>
      </c>
      <c r="C17" s="161" t="s">
        <v>217</v>
      </c>
      <c r="D17" s="161" t="s">
        <v>241</v>
      </c>
      <c r="E17" s="161">
        <v>360112</v>
      </c>
      <c r="F17" s="161" t="s">
        <v>455</v>
      </c>
      <c r="G17" s="176">
        <v>460111</v>
      </c>
    </row>
    <row r="18" spans="1:7" ht="20.1" customHeight="1">
      <c r="A18" s="170"/>
      <c r="B18" s="161" t="s">
        <v>242</v>
      </c>
      <c r="C18" s="181" t="s">
        <v>530</v>
      </c>
      <c r="D18" s="181" t="s">
        <v>529</v>
      </c>
      <c r="E18" s="161">
        <v>360031</v>
      </c>
      <c r="F18" s="161" t="s">
        <v>456</v>
      </c>
      <c r="G18" s="176">
        <v>460119</v>
      </c>
    </row>
    <row r="19" spans="1:7" ht="20.1" customHeight="1">
      <c r="A19" s="170"/>
      <c r="B19" s="161" t="s">
        <v>243</v>
      </c>
      <c r="C19" s="161" t="s">
        <v>244</v>
      </c>
      <c r="D19" s="161" t="s">
        <v>245</v>
      </c>
      <c r="E19" s="161">
        <v>360040</v>
      </c>
      <c r="F19" s="161" t="s">
        <v>457</v>
      </c>
      <c r="G19" s="176">
        <v>460113</v>
      </c>
    </row>
    <row r="20" spans="1:7" ht="20.1" customHeight="1">
      <c r="A20" s="170"/>
      <c r="B20" s="161" t="s">
        <v>246</v>
      </c>
      <c r="C20" s="161" t="s">
        <v>247</v>
      </c>
      <c r="D20" s="161" t="s">
        <v>248</v>
      </c>
      <c r="E20" s="161">
        <v>360121</v>
      </c>
      <c r="F20" s="161" t="s">
        <v>458</v>
      </c>
      <c r="G20" s="176">
        <v>460107</v>
      </c>
    </row>
    <row r="21" spans="1:7" ht="20.1" customHeight="1">
      <c r="A21" s="170"/>
      <c r="B21" s="167" t="s">
        <v>249</v>
      </c>
      <c r="C21" s="161" t="s">
        <v>250</v>
      </c>
      <c r="D21" s="161" t="s">
        <v>251</v>
      </c>
      <c r="E21" s="161">
        <v>360171</v>
      </c>
      <c r="F21" s="161" t="s">
        <v>93</v>
      </c>
      <c r="G21" s="176">
        <v>460101</v>
      </c>
    </row>
    <row r="22" spans="1:7" ht="20.1" customHeight="1">
      <c r="A22" s="170"/>
      <c r="B22" s="161" t="s">
        <v>252</v>
      </c>
      <c r="C22" s="161" t="s">
        <v>253</v>
      </c>
      <c r="D22" s="161" t="s">
        <v>254</v>
      </c>
      <c r="E22" s="161">
        <v>320196</v>
      </c>
      <c r="F22" s="161" t="s">
        <v>459</v>
      </c>
      <c r="G22" s="176">
        <v>463401</v>
      </c>
    </row>
    <row r="23" spans="1:7" ht="20.1" customHeight="1">
      <c r="A23" s="170"/>
      <c r="B23" s="161" t="s">
        <v>255</v>
      </c>
      <c r="C23" s="161" t="s">
        <v>256</v>
      </c>
      <c r="D23" s="161" t="s">
        <v>257</v>
      </c>
      <c r="E23" s="161">
        <v>320200</v>
      </c>
      <c r="F23" s="161" t="s">
        <v>460</v>
      </c>
      <c r="G23" s="176">
        <v>463001</v>
      </c>
    </row>
    <row r="24" spans="1:7" ht="20.1" customHeight="1">
      <c r="A24" s="170"/>
      <c r="B24" s="161" t="s">
        <v>258</v>
      </c>
      <c r="C24" s="161" t="s">
        <v>259</v>
      </c>
      <c r="D24" s="161" t="s">
        <v>260</v>
      </c>
      <c r="E24" s="161">
        <v>320218</v>
      </c>
      <c r="F24" s="161" t="s">
        <v>461</v>
      </c>
      <c r="G24" s="176">
        <v>462801</v>
      </c>
    </row>
    <row r="25" spans="1:7" ht="20.1" customHeight="1">
      <c r="A25" s="170"/>
      <c r="B25" s="161" t="s">
        <v>261</v>
      </c>
      <c r="C25" s="161" t="s">
        <v>262</v>
      </c>
      <c r="D25" s="161" t="s">
        <v>263</v>
      </c>
      <c r="E25" s="161">
        <v>320226</v>
      </c>
      <c r="F25" s="161" t="s">
        <v>462</v>
      </c>
      <c r="G25" s="176">
        <v>460501</v>
      </c>
    </row>
    <row r="26" spans="1:7" ht="20.1" customHeight="1">
      <c r="A26" s="170"/>
      <c r="B26" s="161" t="s">
        <v>264</v>
      </c>
      <c r="C26" s="161" t="s">
        <v>265</v>
      </c>
      <c r="D26" s="161" t="s">
        <v>266</v>
      </c>
      <c r="E26" s="161">
        <v>360058</v>
      </c>
      <c r="F26" s="161" t="s">
        <v>463</v>
      </c>
      <c r="G26" s="176">
        <v>460508</v>
      </c>
    </row>
    <row r="27" spans="1:7" ht="20.1" customHeight="1">
      <c r="A27" s="170"/>
      <c r="B27" s="161" t="s">
        <v>267</v>
      </c>
      <c r="C27" s="161" t="s">
        <v>268</v>
      </c>
      <c r="D27" s="161" t="s">
        <v>269</v>
      </c>
      <c r="E27" s="161"/>
      <c r="F27" s="161" t="s">
        <v>464</v>
      </c>
      <c r="G27" s="176">
        <v>460101</v>
      </c>
    </row>
    <row r="28" spans="1:7" ht="20.1" customHeight="1">
      <c r="A28" s="170"/>
      <c r="B28" s="161" t="s">
        <v>270</v>
      </c>
      <c r="C28" s="161" t="s">
        <v>271</v>
      </c>
      <c r="D28" s="161" t="s">
        <v>272</v>
      </c>
      <c r="E28" s="161"/>
      <c r="F28" s="161" t="s">
        <v>464</v>
      </c>
      <c r="G28" s="176">
        <v>460101</v>
      </c>
    </row>
    <row r="29" spans="1:7" ht="20.1" customHeight="1">
      <c r="A29" s="170"/>
      <c r="B29" s="161" t="s">
        <v>273</v>
      </c>
      <c r="C29" s="161" t="s">
        <v>274</v>
      </c>
      <c r="D29" s="161" t="s">
        <v>275</v>
      </c>
      <c r="E29" s="161"/>
      <c r="F29" s="161" t="s">
        <v>465</v>
      </c>
      <c r="G29" s="176">
        <v>460102</v>
      </c>
    </row>
    <row r="30" spans="1:7" ht="20.1" customHeight="1">
      <c r="A30" s="169" t="s">
        <v>520</v>
      </c>
      <c r="B30" s="161" t="s">
        <v>276</v>
      </c>
      <c r="C30" s="161" t="s">
        <v>277</v>
      </c>
      <c r="D30" s="161" t="s">
        <v>278</v>
      </c>
      <c r="E30" s="161">
        <v>320081</v>
      </c>
      <c r="F30" s="161" t="s">
        <v>466</v>
      </c>
      <c r="G30" s="176">
        <v>461001</v>
      </c>
    </row>
    <row r="31" spans="1:7" ht="20.1" customHeight="1">
      <c r="A31" s="171"/>
      <c r="B31" s="161" t="s">
        <v>279</v>
      </c>
      <c r="C31" s="161" t="s">
        <v>280</v>
      </c>
      <c r="D31" s="161" t="s">
        <v>281</v>
      </c>
      <c r="E31" s="161">
        <v>320099</v>
      </c>
      <c r="F31" s="161" t="s">
        <v>467</v>
      </c>
      <c r="G31" s="176">
        <v>462002</v>
      </c>
    </row>
    <row r="32" spans="1:7" ht="20.1" customHeight="1">
      <c r="A32" s="171"/>
      <c r="B32" s="161" t="s">
        <v>282</v>
      </c>
      <c r="C32" s="161" t="s">
        <v>283</v>
      </c>
      <c r="D32" s="161" t="s">
        <v>284</v>
      </c>
      <c r="E32" s="161">
        <v>320102</v>
      </c>
      <c r="F32" s="161" t="s">
        <v>468</v>
      </c>
      <c r="G32" s="176">
        <v>462101</v>
      </c>
    </row>
    <row r="33" spans="1:7" ht="20.1" customHeight="1">
      <c r="A33" s="171"/>
      <c r="B33" s="161" t="s">
        <v>285</v>
      </c>
      <c r="C33" s="161" t="s">
        <v>286</v>
      </c>
      <c r="D33" s="161" t="s">
        <v>287</v>
      </c>
      <c r="E33" s="161">
        <v>360066</v>
      </c>
      <c r="F33" s="161" t="s">
        <v>469</v>
      </c>
      <c r="G33" s="176">
        <v>461002</v>
      </c>
    </row>
    <row r="34" spans="1:7" ht="20.1" customHeight="1">
      <c r="A34" s="170"/>
      <c r="B34" s="161" t="s">
        <v>288</v>
      </c>
      <c r="C34" s="161" t="s">
        <v>289</v>
      </c>
      <c r="D34" s="161" t="s">
        <v>290</v>
      </c>
      <c r="E34" s="161">
        <v>320111</v>
      </c>
      <c r="F34" s="161" t="s">
        <v>470</v>
      </c>
      <c r="G34" s="176">
        <v>460401</v>
      </c>
    </row>
    <row r="35" spans="1:7" ht="20.1" customHeight="1">
      <c r="A35" s="170"/>
      <c r="B35" s="161" t="s">
        <v>291</v>
      </c>
      <c r="C35" s="161" t="s">
        <v>292</v>
      </c>
      <c r="D35" s="161" t="s">
        <v>293</v>
      </c>
      <c r="E35" s="161">
        <v>320129</v>
      </c>
      <c r="F35" s="161" t="s">
        <v>471</v>
      </c>
      <c r="G35" s="176">
        <v>460402</v>
      </c>
    </row>
    <row r="36" spans="1:7" ht="20.1" customHeight="1">
      <c r="A36" s="170"/>
      <c r="B36" s="161" t="s">
        <v>294</v>
      </c>
      <c r="C36" s="161" t="s">
        <v>295</v>
      </c>
      <c r="D36" s="161" t="s">
        <v>296</v>
      </c>
      <c r="E36" s="161">
        <v>320145</v>
      </c>
      <c r="F36" s="161" t="s">
        <v>472</v>
      </c>
      <c r="G36" s="176">
        <v>461101</v>
      </c>
    </row>
    <row r="37" spans="1:7" ht="20.1" customHeight="1">
      <c r="A37" s="170"/>
      <c r="B37" s="161" t="s">
        <v>297</v>
      </c>
      <c r="C37" s="161" t="s">
        <v>298</v>
      </c>
      <c r="D37" s="161" t="s">
        <v>299</v>
      </c>
      <c r="E37" s="161">
        <v>320153</v>
      </c>
      <c r="F37" s="161" t="s">
        <v>472</v>
      </c>
      <c r="G37" s="176">
        <v>461101</v>
      </c>
    </row>
    <row r="38" spans="1:7" ht="20.1" customHeight="1">
      <c r="A38" s="170"/>
      <c r="B38" s="161" t="s">
        <v>300</v>
      </c>
      <c r="C38" s="161" t="s">
        <v>301</v>
      </c>
      <c r="D38" s="161" t="s">
        <v>302</v>
      </c>
      <c r="E38" s="161">
        <v>320161</v>
      </c>
      <c r="F38" s="161" t="s">
        <v>473</v>
      </c>
      <c r="G38" s="176">
        <v>462701</v>
      </c>
    </row>
    <row r="39" spans="1:7" ht="20.1" customHeight="1">
      <c r="A39" s="170"/>
      <c r="B39" s="161" t="s">
        <v>303</v>
      </c>
      <c r="C39" s="161" t="s">
        <v>304</v>
      </c>
      <c r="D39" s="161" t="s">
        <v>305</v>
      </c>
      <c r="E39" s="161">
        <v>320188</v>
      </c>
      <c r="F39" s="161" t="s">
        <v>474</v>
      </c>
      <c r="G39" s="176">
        <v>462601</v>
      </c>
    </row>
    <row r="40" spans="1:7" ht="20.1" customHeight="1">
      <c r="A40" s="170"/>
      <c r="B40" s="161" t="s">
        <v>306</v>
      </c>
      <c r="C40" s="161" t="s">
        <v>307</v>
      </c>
      <c r="D40" s="161" t="s">
        <v>308</v>
      </c>
      <c r="E40" s="161">
        <v>360139</v>
      </c>
      <c r="F40" s="161" t="s">
        <v>475</v>
      </c>
      <c r="G40" s="176">
        <v>463501</v>
      </c>
    </row>
    <row r="41" spans="1:7" ht="20.1" customHeight="1">
      <c r="A41" s="170"/>
      <c r="B41" s="161" t="s">
        <v>309</v>
      </c>
      <c r="C41" s="161" t="s">
        <v>310</v>
      </c>
      <c r="D41" s="161" t="s">
        <v>311</v>
      </c>
      <c r="E41" s="161"/>
      <c r="F41" s="161" t="s">
        <v>476</v>
      </c>
      <c r="G41" s="176">
        <v>461005</v>
      </c>
    </row>
    <row r="42" spans="1:7" ht="20.1" customHeight="1">
      <c r="A42" s="169" t="s">
        <v>521</v>
      </c>
      <c r="B42" s="161" t="s">
        <v>312</v>
      </c>
      <c r="C42" s="161" t="s">
        <v>313</v>
      </c>
      <c r="D42" s="161" t="s">
        <v>314</v>
      </c>
      <c r="E42" s="161">
        <v>320234</v>
      </c>
      <c r="F42" s="161" t="s">
        <v>477</v>
      </c>
      <c r="G42" s="176">
        <v>460202</v>
      </c>
    </row>
    <row r="43" spans="1:7" ht="20.1" customHeight="1">
      <c r="A43" s="171"/>
      <c r="B43" s="161" t="s">
        <v>315</v>
      </c>
      <c r="C43" s="161" t="s">
        <v>316</v>
      </c>
      <c r="D43" s="161" t="s">
        <v>317</v>
      </c>
      <c r="E43" s="161">
        <v>320242</v>
      </c>
      <c r="F43" s="161" t="s">
        <v>478</v>
      </c>
      <c r="G43" s="176">
        <v>460201</v>
      </c>
    </row>
    <row r="44" spans="1:7" ht="20.1" customHeight="1">
      <c r="A44" s="171"/>
      <c r="B44" s="161" t="s">
        <v>318</v>
      </c>
      <c r="C44" s="161" t="s">
        <v>319</v>
      </c>
      <c r="D44" s="161" t="s">
        <v>320</v>
      </c>
      <c r="E44" s="161">
        <v>320871</v>
      </c>
      <c r="F44" s="161" t="s">
        <v>479</v>
      </c>
      <c r="G44" s="176">
        <v>463701</v>
      </c>
    </row>
    <row r="45" spans="1:7" ht="20.1" customHeight="1">
      <c r="A45" s="171"/>
      <c r="B45" s="161" t="s">
        <v>321</v>
      </c>
      <c r="C45" s="161" t="s">
        <v>322</v>
      </c>
      <c r="D45" s="161" t="s">
        <v>323</v>
      </c>
      <c r="E45" s="161">
        <v>320838</v>
      </c>
      <c r="F45" s="161" t="s">
        <v>480</v>
      </c>
      <c r="G45" s="176">
        <v>463901</v>
      </c>
    </row>
    <row r="46" spans="1:7" ht="20.1" customHeight="1">
      <c r="A46" s="170"/>
      <c r="B46" s="161" t="s">
        <v>324</v>
      </c>
      <c r="C46" s="161" t="s">
        <v>325</v>
      </c>
      <c r="D46" s="161" t="s">
        <v>326</v>
      </c>
      <c r="E46" s="161">
        <v>320846</v>
      </c>
      <c r="F46" s="161" t="s">
        <v>481</v>
      </c>
      <c r="G46" s="176">
        <v>460601</v>
      </c>
    </row>
    <row r="47" spans="1:7" ht="20.1" customHeight="1">
      <c r="A47" s="170"/>
      <c r="B47" s="161" t="s">
        <v>327</v>
      </c>
      <c r="C47" s="161" t="s">
        <v>328</v>
      </c>
      <c r="D47" s="161" t="s">
        <v>329</v>
      </c>
      <c r="E47" s="161">
        <v>320323</v>
      </c>
      <c r="F47" s="161" t="s">
        <v>482</v>
      </c>
      <c r="G47" s="176">
        <v>464701</v>
      </c>
    </row>
    <row r="48" spans="1:7" ht="20.1" customHeight="1">
      <c r="A48" s="170"/>
      <c r="B48" s="161" t="s">
        <v>330</v>
      </c>
      <c r="C48" s="161" t="s">
        <v>331</v>
      </c>
      <c r="D48" s="161" t="s">
        <v>332</v>
      </c>
      <c r="E48" s="161">
        <v>320340</v>
      </c>
      <c r="F48" s="161" t="s">
        <v>483</v>
      </c>
      <c r="G48" s="176">
        <v>460802</v>
      </c>
    </row>
    <row r="49" spans="1:7" ht="20.1" customHeight="1">
      <c r="A49" s="170"/>
      <c r="B49" s="161" t="s">
        <v>333</v>
      </c>
      <c r="C49" s="161" t="s">
        <v>334</v>
      </c>
      <c r="D49" s="161" t="s">
        <v>83</v>
      </c>
      <c r="E49" s="161">
        <v>320358</v>
      </c>
      <c r="F49" s="161" t="s">
        <v>483</v>
      </c>
      <c r="G49" s="176">
        <v>460802</v>
      </c>
    </row>
    <row r="50" spans="1:7" ht="20.1" customHeight="1">
      <c r="A50" s="170"/>
      <c r="B50" s="161" t="s">
        <v>335</v>
      </c>
      <c r="C50" s="161" t="s">
        <v>336</v>
      </c>
      <c r="D50" s="161" t="s">
        <v>337</v>
      </c>
      <c r="E50" s="161">
        <v>360163</v>
      </c>
      <c r="F50" s="161" t="s">
        <v>484</v>
      </c>
      <c r="G50" s="176">
        <v>460801</v>
      </c>
    </row>
    <row r="51" spans="1:7" ht="20.1" customHeight="1">
      <c r="A51" s="170"/>
      <c r="B51" s="161" t="s">
        <v>338</v>
      </c>
      <c r="C51" s="161" t="s">
        <v>339</v>
      </c>
      <c r="D51" s="161" t="s">
        <v>340</v>
      </c>
      <c r="E51" s="161"/>
      <c r="F51" s="161" t="s">
        <v>485</v>
      </c>
      <c r="G51" s="176">
        <v>460804</v>
      </c>
    </row>
    <row r="52" spans="1:7" ht="20.1" customHeight="1">
      <c r="A52" s="169" t="s">
        <v>98</v>
      </c>
      <c r="B52" s="161" t="s">
        <v>341</v>
      </c>
      <c r="C52" s="161" t="s">
        <v>342</v>
      </c>
      <c r="D52" s="161" t="s">
        <v>343</v>
      </c>
      <c r="E52" s="161">
        <v>320366</v>
      </c>
      <c r="F52" s="161" t="s">
        <v>486</v>
      </c>
      <c r="G52" s="176">
        <v>460901</v>
      </c>
    </row>
    <row r="53" spans="1:7" ht="20.1" customHeight="1">
      <c r="A53" s="170"/>
      <c r="B53" s="161" t="s">
        <v>344</v>
      </c>
      <c r="C53" s="161" t="s">
        <v>345</v>
      </c>
      <c r="D53" s="161" t="s">
        <v>346</v>
      </c>
      <c r="E53" s="161">
        <v>320374</v>
      </c>
      <c r="F53" s="161" t="s">
        <v>486</v>
      </c>
      <c r="G53" s="176">
        <v>460901</v>
      </c>
    </row>
    <row r="54" spans="1:7" ht="20.1" customHeight="1">
      <c r="A54" s="170"/>
      <c r="B54" s="161" t="s">
        <v>347</v>
      </c>
      <c r="C54" s="161" t="s">
        <v>348</v>
      </c>
      <c r="D54" s="161" t="s">
        <v>119</v>
      </c>
      <c r="E54" s="161">
        <v>320889</v>
      </c>
      <c r="F54" s="161" t="s">
        <v>487</v>
      </c>
      <c r="G54" s="176">
        <v>465902</v>
      </c>
    </row>
    <row r="55" spans="1:7" ht="20.1" customHeight="1">
      <c r="A55" s="170"/>
      <c r="B55" s="161" t="s">
        <v>349</v>
      </c>
      <c r="C55" s="161" t="s">
        <v>350</v>
      </c>
      <c r="D55" s="161" t="s">
        <v>351</v>
      </c>
      <c r="E55" s="161">
        <v>320404</v>
      </c>
      <c r="F55" s="161" t="s">
        <v>488</v>
      </c>
      <c r="G55" s="176">
        <v>465305</v>
      </c>
    </row>
    <row r="56" spans="1:7" ht="20.1" customHeight="1">
      <c r="A56" s="170"/>
      <c r="B56" s="161" t="s">
        <v>352</v>
      </c>
      <c r="C56" s="161" t="s">
        <v>353</v>
      </c>
      <c r="D56" s="161" t="s">
        <v>354</v>
      </c>
      <c r="E56" s="161">
        <v>320412</v>
      </c>
      <c r="F56" s="161" t="s">
        <v>489</v>
      </c>
      <c r="G56" s="176">
        <v>465205</v>
      </c>
    </row>
    <row r="57" spans="1:7" ht="20.1" customHeight="1">
      <c r="A57" s="170"/>
      <c r="B57" s="161" t="s">
        <v>355</v>
      </c>
      <c r="C57" s="161" t="s">
        <v>356</v>
      </c>
      <c r="D57" s="161" t="s">
        <v>357</v>
      </c>
      <c r="E57" s="161">
        <v>320421</v>
      </c>
      <c r="F57" s="161" t="s">
        <v>489</v>
      </c>
      <c r="G57" s="176">
        <v>465205</v>
      </c>
    </row>
    <row r="58" spans="1:7" ht="20.1" customHeight="1">
      <c r="A58" s="170"/>
      <c r="B58" s="161" t="s">
        <v>358</v>
      </c>
      <c r="C58" s="161" t="s">
        <v>359</v>
      </c>
      <c r="D58" s="161" t="s">
        <v>120</v>
      </c>
      <c r="E58" s="161">
        <v>320439</v>
      </c>
      <c r="F58" s="161" t="s">
        <v>490</v>
      </c>
      <c r="G58" s="176">
        <v>466101</v>
      </c>
    </row>
    <row r="59" spans="1:7" ht="20.1" customHeight="1">
      <c r="A59" s="170"/>
      <c r="B59" s="161" t="s">
        <v>360</v>
      </c>
      <c r="C59" s="161" t="s">
        <v>361</v>
      </c>
      <c r="D59" s="161" t="s">
        <v>362</v>
      </c>
      <c r="E59" s="161">
        <v>320447</v>
      </c>
      <c r="F59" s="161" t="s">
        <v>491</v>
      </c>
      <c r="G59" s="176">
        <v>461201</v>
      </c>
    </row>
    <row r="60" spans="1:7" ht="20.1" customHeight="1">
      <c r="A60" s="170"/>
      <c r="B60" s="161" t="s">
        <v>363</v>
      </c>
      <c r="C60" s="161" t="s">
        <v>364</v>
      </c>
      <c r="D60" s="161" t="s">
        <v>365</v>
      </c>
      <c r="E60" s="161">
        <v>320803</v>
      </c>
      <c r="F60" s="161" t="s">
        <v>492</v>
      </c>
      <c r="G60" s="176">
        <v>466202</v>
      </c>
    </row>
    <row r="61" spans="1:7" ht="20.1" customHeight="1">
      <c r="A61" s="170"/>
      <c r="B61" s="161" t="s">
        <v>366</v>
      </c>
      <c r="C61" s="161" t="s">
        <v>367</v>
      </c>
      <c r="D61" s="161" t="s">
        <v>368</v>
      </c>
      <c r="E61" s="161">
        <v>360074</v>
      </c>
      <c r="F61" s="161" t="s">
        <v>493</v>
      </c>
      <c r="G61" s="176">
        <v>465202</v>
      </c>
    </row>
    <row r="62" spans="1:7" ht="20.1" customHeight="1">
      <c r="A62" s="170"/>
      <c r="B62" s="161" t="s">
        <v>369</v>
      </c>
      <c r="C62" s="161" t="s">
        <v>364</v>
      </c>
      <c r="D62" s="161" t="s">
        <v>370</v>
      </c>
      <c r="E62" s="161">
        <v>360147</v>
      </c>
      <c r="F62" s="161" t="s">
        <v>492</v>
      </c>
      <c r="G62" s="176">
        <v>466202</v>
      </c>
    </row>
    <row r="63" spans="1:7" ht="20.1" customHeight="1">
      <c r="A63" s="170"/>
      <c r="B63" s="161" t="s">
        <v>371</v>
      </c>
      <c r="C63" s="161" t="s">
        <v>361</v>
      </c>
      <c r="D63" s="161" t="s">
        <v>372</v>
      </c>
      <c r="E63" s="161"/>
      <c r="F63" s="161" t="s">
        <v>491</v>
      </c>
      <c r="G63" s="176">
        <v>461201</v>
      </c>
    </row>
    <row r="64" spans="1:7" ht="20.1" customHeight="1">
      <c r="A64" s="169" t="s">
        <v>522</v>
      </c>
      <c r="B64" s="161" t="s">
        <v>373</v>
      </c>
      <c r="C64" s="161" t="s">
        <v>374</v>
      </c>
      <c r="D64" s="161" t="s">
        <v>375</v>
      </c>
      <c r="E64" s="161">
        <v>320463</v>
      </c>
      <c r="F64" s="161" t="s">
        <v>494</v>
      </c>
      <c r="G64" s="176">
        <v>466501</v>
      </c>
    </row>
    <row r="65" spans="1:7" ht="20.1" customHeight="1">
      <c r="A65" s="171"/>
      <c r="B65" s="161" t="s">
        <v>376</v>
      </c>
      <c r="C65" s="161" t="s">
        <v>377</v>
      </c>
      <c r="D65" s="161" t="s">
        <v>378</v>
      </c>
      <c r="E65" s="161">
        <v>320471</v>
      </c>
      <c r="F65" s="161" t="s">
        <v>495</v>
      </c>
      <c r="G65" s="176">
        <v>466601</v>
      </c>
    </row>
    <row r="66" spans="1:7" ht="20.1" customHeight="1">
      <c r="A66" s="171"/>
      <c r="B66" s="161" t="s">
        <v>379</v>
      </c>
      <c r="C66" s="161" t="s">
        <v>380</v>
      </c>
      <c r="D66" s="161" t="s">
        <v>381</v>
      </c>
      <c r="E66" s="161">
        <v>320480</v>
      </c>
      <c r="F66" s="161" t="s">
        <v>496</v>
      </c>
      <c r="G66" s="176">
        <v>466301</v>
      </c>
    </row>
    <row r="67" spans="1:7" ht="20.1" customHeight="1">
      <c r="A67" s="171"/>
      <c r="B67" s="161" t="s">
        <v>382</v>
      </c>
      <c r="C67" s="161" t="s">
        <v>383</v>
      </c>
      <c r="D67" s="161" t="s">
        <v>121</v>
      </c>
      <c r="E67" s="161">
        <v>320498</v>
      </c>
      <c r="F67" s="161" t="s">
        <v>497</v>
      </c>
      <c r="G67" s="176">
        <v>466801</v>
      </c>
    </row>
    <row r="68" spans="1:7" ht="20.1" customHeight="1">
      <c r="A68" s="171"/>
      <c r="B68" s="161" t="s">
        <v>384</v>
      </c>
      <c r="C68" s="161" t="s">
        <v>385</v>
      </c>
      <c r="D68" s="161" t="s">
        <v>386</v>
      </c>
      <c r="E68" s="161">
        <v>320501</v>
      </c>
      <c r="F68" s="161" t="s">
        <v>498</v>
      </c>
      <c r="G68" s="176">
        <v>467002</v>
      </c>
    </row>
    <row r="69" spans="1:7" ht="20.1" customHeight="1">
      <c r="A69" s="170"/>
      <c r="B69" s="161" t="s">
        <v>387</v>
      </c>
      <c r="C69" s="161" t="s">
        <v>388</v>
      </c>
      <c r="D69" s="161" t="s">
        <v>389</v>
      </c>
      <c r="E69" s="161">
        <v>320510</v>
      </c>
      <c r="F69" s="161" t="s">
        <v>499</v>
      </c>
      <c r="G69" s="176">
        <v>467101</v>
      </c>
    </row>
    <row r="70" spans="1:7" ht="20.1" customHeight="1">
      <c r="A70" s="170"/>
      <c r="B70" s="161" t="s">
        <v>390</v>
      </c>
      <c r="C70" s="161" t="s">
        <v>391</v>
      </c>
      <c r="D70" s="161" t="s">
        <v>392</v>
      </c>
      <c r="E70" s="161">
        <v>320528</v>
      </c>
      <c r="F70" s="161" t="s">
        <v>500</v>
      </c>
      <c r="G70" s="176">
        <v>467401</v>
      </c>
    </row>
    <row r="71" spans="1:7" ht="20.1" customHeight="1">
      <c r="A71" s="170"/>
      <c r="B71" s="161" t="s">
        <v>393</v>
      </c>
      <c r="C71" s="161" t="s">
        <v>394</v>
      </c>
      <c r="D71" s="161" t="s">
        <v>395</v>
      </c>
      <c r="E71" s="161">
        <v>320536</v>
      </c>
      <c r="F71" s="161" t="s">
        <v>501</v>
      </c>
      <c r="G71" s="176">
        <v>460317</v>
      </c>
    </row>
    <row r="72" spans="1:7" ht="20.1" customHeight="1">
      <c r="A72" s="170"/>
      <c r="B72" s="161" t="s">
        <v>396</v>
      </c>
      <c r="C72" s="161" t="s">
        <v>397</v>
      </c>
      <c r="D72" s="161" t="s">
        <v>398</v>
      </c>
      <c r="E72" s="161">
        <v>320544</v>
      </c>
      <c r="F72" s="161" t="s">
        <v>502</v>
      </c>
      <c r="G72" s="176">
        <v>460301</v>
      </c>
    </row>
    <row r="73" spans="1:7" ht="20.1" customHeight="1">
      <c r="A73" s="170"/>
      <c r="B73" s="161" t="s">
        <v>399</v>
      </c>
      <c r="C73" s="161" t="s">
        <v>400</v>
      </c>
      <c r="D73" s="161" t="s">
        <v>401</v>
      </c>
      <c r="E73" s="161">
        <v>320552</v>
      </c>
      <c r="F73" s="161" t="s">
        <v>503</v>
      </c>
      <c r="G73" s="176">
        <v>460302</v>
      </c>
    </row>
    <row r="74" spans="1:7" ht="20.1" customHeight="1">
      <c r="A74" s="170"/>
      <c r="B74" s="161" t="s">
        <v>402</v>
      </c>
      <c r="C74" s="161" t="s">
        <v>403</v>
      </c>
      <c r="D74" s="161" t="s">
        <v>404</v>
      </c>
      <c r="E74" s="161">
        <v>320561</v>
      </c>
      <c r="F74" s="161" t="s">
        <v>504</v>
      </c>
      <c r="G74" s="176">
        <v>461401</v>
      </c>
    </row>
    <row r="75" spans="1:7" ht="20.1" customHeight="1">
      <c r="A75" s="170"/>
      <c r="B75" s="161" t="s">
        <v>405</v>
      </c>
      <c r="C75" s="161" t="s">
        <v>406</v>
      </c>
      <c r="D75" s="161" t="s">
        <v>407</v>
      </c>
      <c r="E75" s="161">
        <v>320579</v>
      </c>
      <c r="F75" s="161" t="s">
        <v>505</v>
      </c>
      <c r="G75" s="176">
        <v>467701</v>
      </c>
    </row>
    <row r="76" spans="1:7" ht="20.1" customHeight="1">
      <c r="A76" s="170"/>
      <c r="B76" s="161" t="s">
        <v>408</v>
      </c>
      <c r="C76" s="161" t="s">
        <v>409</v>
      </c>
      <c r="D76" s="161" t="s">
        <v>410</v>
      </c>
      <c r="E76" s="161">
        <v>360091</v>
      </c>
      <c r="F76" s="161" t="s">
        <v>502</v>
      </c>
      <c r="G76" s="176">
        <v>460301</v>
      </c>
    </row>
    <row r="77" spans="1:7" ht="20.1" customHeight="1">
      <c r="A77" s="170"/>
      <c r="B77" s="161" t="s">
        <v>411</v>
      </c>
      <c r="C77" s="161" t="s">
        <v>412</v>
      </c>
      <c r="D77" s="163" t="s">
        <v>413</v>
      </c>
      <c r="E77" s="161">
        <v>320919</v>
      </c>
      <c r="F77" s="163" t="s">
        <v>495</v>
      </c>
      <c r="G77" s="176">
        <v>466601</v>
      </c>
    </row>
    <row r="78" spans="1:7" ht="20.1" customHeight="1">
      <c r="A78" s="170"/>
      <c r="B78" s="161" t="s">
        <v>525</v>
      </c>
      <c r="C78" s="161" t="s">
        <v>391</v>
      </c>
      <c r="D78" s="161" t="s">
        <v>518</v>
      </c>
      <c r="E78" s="161">
        <v>320927</v>
      </c>
      <c r="F78" s="161" t="s">
        <v>500</v>
      </c>
      <c r="G78" s="176">
        <v>467401</v>
      </c>
    </row>
    <row r="79" spans="1:7" ht="20.1" customHeight="1">
      <c r="A79" s="170"/>
      <c r="B79" s="161" t="s">
        <v>414</v>
      </c>
      <c r="C79" s="161" t="s">
        <v>415</v>
      </c>
      <c r="D79" s="161" t="s">
        <v>416</v>
      </c>
      <c r="E79" s="161"/>
      <c r="F79" s="161" t="s">
        <v>506</v>
      </c>
      <c r="G79" s="176">
        <v>460311</v>
      </c>
    </row>
    <row r="80" spans="1:7" ht="20.1" customHeight="1">
      <c r="A80" s="169" t="s">
        <v>523</v>
      </c>
      <c r="B80" s="161" t="s">
        <v>417</v>
      </c>
      <c r="C80" s="161" t="s">
        <v>418</v>
      </c>
      <c r="D80" s="161" t="s">
        <v>419</v>
      </c>
      <c r="E80" s="161">
        <v>320854</v>
      </c>
      <c r="F80" s="161" t="s">
        <v>507</v>
      </c>
      <c r="G80" s="176">
        <v>461301</v>
      </c>
    </row>
    <row r="81" spans="1:7" ht="20.1" customHeight="1">
      <c r="A81" s="170"/>
      <c r="B81" s="161" t="s">
        <v>420</v>
      </c>
      <c r="C81" s="161" t="s">
        <v>421</v>
      </c>
      <c r="D81" s="161" t="s">
        <v>422</v>
      </c>
      <c r="E81" s="161">
        <v>320897</v>
      </c>
      <c r="F81" s="161" t="s">
        <v>508</v>
      </c>
      <c r="G81" s="176">
        <v>468001</v>
      </c>
    </row>
    <row r="82" spans="1:7" ht="20.1" customHeight="1">
      <c r="A82" s="170"/>
      <c r="B82" s="161" t="s">
        <v>423</v>
      </c>
      <c r="C82" s="161" t="s">
        <v>424</v>
      </c>
      <c r="D82" s="161" t="s">
        <v>425</v>
      </c>
      <c r="E82" s="161">
        <v>320641</v>
      </c>
      <c r="F82" s="161" t="s">
        <v>509</v>
      </c>
      <c r="G82" s="176">
        <v>468201</v>
      </c>
    </row>
    <row r="83" spans="1:7" ht="20.1" customHeight="1">
      <c r="A83" s="170"/>
      <c r="B83" s="161" t="s">
        <v>426</v>
      </c>
      <c r="C83" s="161" t="s">
        <v>421</v>
      </c>
      <c r="D83" s="161" t="s">
        <v>427</v>
      </c>
      <c r="E83" s="161">
        <v>360082</v>
      </c>
      <c r="F83" s="161" t="s">
        <v>508</v>
      </c>
      <c r="G83" s="176">
        <v>468001</v>
      </c>
    </row>
    <row r="84" spans="1:7" ht="20.1" customHeight="1">
      <c r="A84" s="169" t="s">
        <v>524</v>
      </c>
      <c r="B84" s="161" t="s">
        <v>428</v>
      </c>
      <c r="C84" s="161" t="s">
        <v>429</v>
      </c>
      <c r="D84" s="161" t="s">
        <v>430</v>
      </c>
      <c r="E84" s="161">
        <v>320650</v>
      </c>
      <c r="F84" s="161" t="s">
        <v>510</v>
      </c>
      <c r="G84" s="176">
        <v>460701</v>
      </c>
    </row>
    <row r="85" spans="1:7" ht="20.1" customHeight="1">
      <c r="A85" s="170"/>
      <c r="B85" s="161" t="s">
        <v>431</v>
      </c>
      <c r="C85" s="161" t="s">
        <v>432</v>
      </c>
      <c r="D85" s="161" t="s">
        <v>433</v>
      </c>
      <c r="E85" s="161">
        <v>320676</v>
      </c>
      <c r="F85" s="161" t="s">
        <v>510</v>
      </c>
      <c r="G85" s="176">
        <v>460701</v>
      </c>
    </row>
    <row r="86" spans="1:7" ht="20.1" customHeight="1">
      <c r="A86" s="170"/>
      <c r="B86" s="161" t="s">
        <v>434</v>
      </c>
      <c r="C86" s="161" t="s">
        <v>432</v>
      </c>
      <c r="D86" s="161" t="s">
        <v>433</v>
      </c>
      <c r="E86" s="161">
        <v>330124</v>
      </c>
      <c r="F86" s="161" t="s">
        <v>510</v>
      </c>
      <c r="G86" s="176">
        <v>460701</v>
      </c>
    </row>
    <row r="87" spans="1:7" ht="20.1" customHeight="1">
      <c r="A87" s="170"/>
      <c r="B87" s="161" t="s">
        <v>435</v>
      </c>
      <c r="C87" s="161" t="s">
        <v>436</v>
      </c>
      <c r="D87" s="161" t="s">
        <v>122</v>
      </c>
      <c r="E87" s="161">
        <v>320684</v>
      </c>
      <c r="F87" s="161" t="s">
        <v>511</v>
      </c>
      <c r="G87" s="176">
        <v>468901</v>
      </c>
    </row>
    <row r="88" spans="1:7" ht="20.1" customHeight="1">
      <c r="A88" s="170"/>
      <c r="B88" s="161" t="s">
        <v>437</v>
      </c>
      <c r="C88" s="161" t="s">
        <v>438</v>
      </c>
      <c r="D88" s="161" t="s">
        <v>84</v>
      </c>
      <c r="E88" s="161">
        <v>320692</v>
      </c>
      <c r="F88" s="161" t="s">
        <v>512</v>
      </c>
      <c r="G88" s="176">
        <v>468601</v>
      </c>
    </row>
    <row r="89" spans="1:7" ht="20.1" customHeight="1">
      <c r="A89" s="170"/>
      <c r="B89" s="161" t="s">
        <v>439</v>
      </c>
      <c r="C89" s="161" t="s">
        <v>440</v>
      </c>
      <c r="D89" s="161" t="s">
        <v>441</v>
      </c>
      <c r="E89" s="161">
        <v>320706</v>
      </c>
      <c r="F89" s="161" t="s">
        <v>513</v>
      </c>
      <c r="G89" s="176">
        <v>469001</v>
      </c>
    </row>
    <row r="90" spans="1:7" ht="20.1" customHeight="1">
      <c r="A90" s="170"/>
      <c r="B90" s="161" t="s">
        <v>442</v>
      </c>
      <c r="C90" s="161" t="s">
        <v>443</v>
      </c>
      <c r="D90" s="161" t="s">
        <v>444</v>
      </c>
      <c r="E90" s="161">
        <v>320862</v>
      </c>
      <c r="F90" s="161" t="s">
        <v>514</v>
      </c>
      <c r="G90" s="176">
        <v>469101</v>
      </c>
    </row>
    <row r="91" spans="1:7" ht="20.1" customHeight="1">
      <c r="A91" s="170"/>
      <c r="B91" s="161" t="s">
        <v>445</v>
      </c>
      <c r="C91" s="161" t="s">
        <v>446</v>
      </c>
      <c r="D91" s="161" t="s">
        <v>447</v>
      </c>
      <c r="E91" s="161">
        <v>320731</v>
      </c>
      <c r="F91" s="161" t="s">
        <v>515</v>
      </c>
      <c r="G91" s="176">
        <v>469502</v>
      </c>
    </row>
    <row r="92" spans="1:7" ht="20.1" customHeight="1">
      <c r="A92" s="170"/>
      <c r="B92" s="161" t="s">
        <v>448</v>
      </c>
      <c r="C92" s="161" t="s">
        <v>449</v>
      </c>
      <c r="D92" s="161" t="s">
        <v>450</v>
      </c>
      <c r="E92" s="161">
        <v>320749</v>
      </c>
      <c r="F92" s="161" t="s">
        <v>516</v>
      </c>
      <c r="G92" s="176">
        <v>469601</v>
      </c>
    </row>
    <row r="93" spans="1:7" ht="20.1" customHeight="1">
      <c r="A93" s="172"/>
      <c r="B93" s="161" t="s">
        <v>451</v>
      </c>
      <c r="C93" s="161" t="s">
        <v>452</v>
      </c>
      <c r="D93" s="161" t="s">
        <v>453</v>
      </c>
      <c r="E93" s="161">
        <v>360104</v>
      </c>
      <c r="F93" s="161" t="s">
        <v>517</v>
      </c>
      <c r="G93" s="176">
        <v>468802</v>
      </c>
    </row>
    <row r="94" s="175" customFormat="1" ht="20.1" customHeight="1">
      <c r="A94" s="174"/>
    </row>
    <row r="95" s="175" customFormat="1" ht="20.1" customHeight="1">
      <c r="A95" s="174"/>
    </row>
    <row r="96" s="175" customFormat="1" ht="20.1" customHeight="1">
      <c r="A96" s="174"/>
    </row>
    <row r="97" s="175" customFormat="1" ht="20.1" customHeight="1">
      <c r="A97" s="174"/>
    </row>
    <row r="98" s="175" customFormat="1" ht="20.1" customHeight="1">
      <c r="A98" s="174"/>
    </row>
    <row r="99" s="175" customFormat="1" ht="20.1" customHeight="1">
      <c r="A99" s="174"/>
    </row>
    <row r="100" s="175" customFormat="1" ht="20.1" customHeight="1">
      <c r="A100" s="174"/>
    </row>
    <row r="101" s="175" customFormat="1" ht="20.1" customHeight="1">
      <c r="A101" s="174"/>
    </row>
    <row r="102" s="175" customFormat="1" ht="20.1" customHeight="1">
      <c r="A102" s="174"/>
    </row>
    <row r="103" s="175" customFormat="1" ht="20.1" customHeight="1">
      <c r="A103" s="174"/>
    </row>
    <row r="104" s="175" customFormat="1" ht="20.1" customHeight="1">
      <c r="A104" s="174"/>
    </row>
    <row r="105" s="175" customFormat="1" ht="20.1" customHeight="1">
      <c r="A105" s="174"/>
    </row>
    <row r="106" s="175" customFormat="1" ht="20.1" customHeight="1">
      <c r="A106" s="174"/>
    </row>
    <row r="204" spans="24:38" ht="20.1" customHeight="1">
      <c r="X204" s="177"/>
      <c r="Y204" s="175"/>
      <c r="AA204" s="157" t="s">
        <v>86</v>
      </c>
      <c r="AB204" s="162" t="s">
        <v>97</v>
      </c>
      <c r="AC204" s="157" t="s">
        <v>526</v>
      </c>
      <c r="AD204" s="157" t="s">
        <v>527</v>
      </c>
      <c r="AE204" s="162" t="s">
        <v>98</v>
      </c>
      <c r="AF204" s="157" t="s">
        <v>528</v>
      </c>
      <c r="AG204" s="162" t="s">
        <v>99</v>
      </c>
      <c r="AH204" s="162" t="s">
        <v>100</v>
      </c>
      <c r="AI204" s="166"/>
      <c r="AJ204" s="166"/>
      <c r="AK204" s="166"/>
      <c r="AL204" s="166"/>
    </row>
    <row r="205" spans="24:38" ht="20.1" customHeight="1">
      <c r="X205" s="178"/>
      <c r="Y205" s="175"/>
      <c r="AA205" s="162" t="s">
        <v>97</v>
      </c>
      <c r="AB205" s="161" t="s">
        <v>204</v>
      </c>
      <c r="AC205" s="161" t="s">
        <v>276</v>
      </c>
      <c r="AD205" s="161" t="s">
        <v>312</v>
      </c>
      <c r="AE205" s="161" t="s">
        <v>341</v>
      </c>
      <c r="AF205" s="161" t="s">
        <v>373</v>
      </c>
      <c r="AG205" s="161" t="s">
        <v>417</v>
      </c>
      <c r="AH205" s="161" t="s">
        <v>428</v>
      </c>
      <c r="AI205" s="166"/>
      <c r="AJ205" s="166"/>
      <c r="AK205" s="166"/>
      <c r="AL205" s="166"/>
    </row>
    <row r="206" spans="24:38" ht="20.1" customHeight="1">
      <c r="X206" s="178"/>
      <c r="Y206" s="175"/>
      <c r="AA206" s="157" t="s">
        <v>526</v>
      </c>
      <c r="AB206" s="161" t="s">
        <v>207</v>
      </c>
      <c r="AC206" s="161" t="s">
        <v>279</v>
      </c>
      <c r="AD206" s="161" t="s">
        <v>315</v>
      </c>
      <c r="AE206" s="161" t="s">
        <v>344</v>
      </c>
      <c r="AF206" s="161" t="s">
        <v>376</v>
      </c>
      <c r="AG206" s="161" t="s">
        <v>420</v>
      </c>
      <c r="AH206" s="161" t="s">
        <v>431</v>
      </c>
      <c r="AI206" s="166"/>
      <c r="AJ206" s="166"/>
      <c r="AK206" s="166"/>
      <c r="AL206" s="166"/>
    </row>
    <row r="207" spans="24:38" ht="20.1" customHeight="1">
      <c r="X207" s="178"/>
      <c r="Y207" s="175"/>
      <c r="AA207" s="157" t="s">
        <v>527</v>
      </c>
      <c r="AB207" s="161" t="s">
        <v>210</v>
      </c>
      <c r="AC207" s="161" t="s">
        <v>282</v>
      </c>
      <c r="AD207" s="161" t="s">
        <v>318</v>
      </c>
      <c r="AE207" s="161" t="s">
        <v>347</v>
      </c>
      <c r="AF207" s="161" t="s">
        <v>379</v>
      </c>
      <c r="AG207" s="161" t="s">
        <v>423</v>
      </c>
      <c r="AH207" s="161" t="s">
        <v>434</v>
      </c>
      <c r="AI207" s="166"/>
      <c r="AJ207" s="166"/>
      <c r="AK207" s="166"/>
      <c r="AL207" s="166"/>
    </row>
    <row r="208" spans="24:38" ht="20.1" customHeight="1">
      <c r="X208" s="178"/>
      <c r="Y208" s="175"/>
      <c r="AA208" s="162" t="s">
        <v>98</v>
      </c>
      <c r="AB208" s="161" t="s">
        <v>213</v>
      </c>
      <c r="AC208" s="161" t="s">
        <v>285</v>
      </c>
      <c r="AD208" s="161" t="s">
        <v>321</v>
      </c>
      <c r="AE208" s="161" t="s">
        <v>349</v>
      </c>
      <c r="AF208" s="161" t="s">
        <v>382</v>
      </c>
      <c r="AG208" s="161" t="s">
        <v>426</v>
      </c>
      <c r="AH208" s="161" t="s">
        <v>435</v>
      </c>
      <c r="AI208" s="166"/>
      <c r="AJ208" s="166"/>
      <c r="AK208" s="166"/>
      <c r="AL208" s="166"/>
    </row>
    <row r="209" spans="24:38" ht="20.1" customHeight="1">
      <c r="X209" s="178"/>
      <c r="Y209" s="179"/>
      <c r="AA209" s="157" t="s">
        <v>528</v>
      </c>
      <c r="AB209" s="161" t="s">
        <v>216</v>
      </c>
      <c r="AC209" s="161" t="s">
        <v>288</v>
      </c>
      <c r="AD209" s="161" t="s">
        <v>324</v>
      </c>
      <c r="AE209" s="161" t="s">
        <v>352</v>
      </c>
      <c r="AF209" s="161" t="s">
        <v>384</v>
      </c>
      <c r="AG209" s="161"/>
      <c r="AH209" s="161" t="s">
        <v>437</v>
      </c>
      <c r="AI209" s="166"/>
      <c r="AJ209" s="166"/>
      <c r="AK209" s="166"/>
      <c r="AL209" s="166"/>
    </row>
    <row r="210" spans="24:38" ht="20.1" customHeight="1">
      <c r="X210" s="178"/>
      <c r="Y210" s="179"/>
      <c r="AA210" s="162" t="s">
        <v>99</v>
      </c>
      <c r="AB210" s="164" t="s">
        <v>118</v>
      </c>
      <c r="AC210" s="161" t="s">
        <v>291</v>
      </c>
      <c r="AD210" s="161" t="s">
        <v>327</v>
      </c>
      <c r="AE210" s="161" t="s">
        <v>355</v>
      </c>
      <c r="AF210" s="161" t="s">
        <v>387</v>
      </c>
      <c r="AG210" s="161"/>
      <c r="AH210" s="161" t="s">
        <v>439</v>
      </c>
      <c r="AI210" s="166"/>
      <c r="AJ210" s="166"/>
      <c r="AK210" s="166"/>
      <c r="AL210" s="166"/>
    </row>
    <row r="211" spans="24:38" ht="20.1" customHeight="1">
      <c r="X211" s="178"/>
      <c r="Y211" s="179"/>
      <c r="AA211" s="162" t="s">
        <v>100</v>
      </c>
      <c r="AB211" s="164" t="s">
        <v>95</v>
      </c>
      <c r="AC211" s="161" t="s">
        <v>294</v>
      </c>
      <c r="AD211" s="161" t="s">
        <v>330</v>
      </c>
      <c r="AE211" s="161" t="s">
        <v>358</v>
      </c>
      <c r="AF211" s="161" t="s">
        <v>390</v>
      </c>
      <c r="AG211" s="161"/>
      <c r="AH211" s="161" t="s">
        <v>442</v>
      </c>
      <c r="AI211" s="166"/>
      <c r="AJ211" s="166"/>
      <c r="AK211" s="166"/>
      <c r="AL211" s="166"/>
    </row>
    <row r="212" spans="24:38" ht="20.1" customHeight="1">
      <c r="X212" s="178"/>
      <c r="Y212" s="175"/>
      <c r="AA212" s="162"/>
      <c r="AB212" s="164" t="s">
        <v>96</v>
      </c>
      <c r="AC212" s="161" t="s">
        <v>297</v>
      </c>
      <c r="AD212" s="161" t="s">
        <v>333</v>
      </c>
      <c r="AE212" s="161" t="s">
        <v>360</v>
      </c>
      <c r="AF212" s="161" t="s">
        <v>393</v>
      </c>
      <c r="AG212" s="161"/>
      <c r="AH212" s="161" t="s">
        <v>445</v>
      </c>
      <c r="AI212" s="166"/>
      <c r="AJ212" s="166"/>
      <c r="AK212" s="166"/>
      <c r="AL212" s="166"/>
    </row>
    <row r="213" spans="24:38" ht="20.1" customHeight="1">
      <c r="X213" s="178"/>
      <c r="Y213" s="175"/>
      <c r="AA213" s="162"/>
      <c r="AB213" s="161" t="s">
        <v>221</v>
      </c>
      <c r="AC213" s="161" t="s">
        <v>300</v>
      </c>
      <c r="AD213" s="161" t="s">
        <v>335</v>
      </c>
      <c r="AE213" s="161" t="s">
        <v>363</v>
      </c>
      <c r="AF213" s="161" t="s">
        <v>396</v>
      </c>
      <c r="AG213" s="161"/>
      <c r="AH213" s="161" t="s">
        <v>448</v>
      </c>
      <c r="AI213" s="166"/>
      <c r="AJ213" s="166"/>
      <c r="AK213" s="166"/>
      <c r="AL213" s="166"/>
    </row>
    <row r="214" spans="24:38" ht="20.1" customHeight="1">
      <c r="X214" s="178"/>
      <c r="Y214" s="175"/>
      <c r="AA214" s="162"/>
      <c r="AB214" s="161" t="s">
        <v>224</v>
      </c>
      <c r="AC214" s="161" t="s">
        <v>303</v>
      </c>
      <c r="AD214" s="161" t="s">
        <v>338</v>
      </c>
      <c r="AE214" s="161" t="s">
        <v>366</v>
      </c>
      <c r="AF214" s="161" t="s">
        <v>399</v>
      </c>
      <c r="AG214" s="161"/>
      <c r="AH214" s="161" t="s">
        <v>451</v>
      </c>
      <c r="AI214" s="166"/>
      <c r="AJ214" s="166"/>
      <c r="AK214" s="166"/>
      <c r="AL214" s="166"/>
    </row>
    <row r="215" spans="24:38" ht="20.1" customHeight="1">
      <c r="X215" s="178"/>
      <c r="Y215" s="175"/>
      <c r="AA215" s="162"/>
      <c r="AB215" s="161" t="s">
        <v>227</v>
      </c>
      <c r="AC215" s="161" t="s">
        <v>306</v>
      </c>
      <c r="AD215" s="162"/>
      <c r="AE215" s="161" t="s">
        <v>369</v>
      </c>
      <c r="AF215" s="161" t="s">
        <v>402</v>
      </c>
      <c r="AG215" s="161"/>
      <c r="AH215" s="162"/>
      <c r="AI215" s="166"/>
      <c r="AJ215" s="166"/>
      <c r="AK215" s="166"/>
      <c r="AL215" s="166"/>
    </row>
    <row r="216" spans="24:38" ht="20.1" customHeight="1">
      <c r="X216" s="178"/>
      <c r="Y216" s="175"/>
      <c r="AA216" s="162"/>
      <c r="AB216" s="161" t="s">
        <v>230</v>
      </c>
      <c r="AC216" s="161" t="s">
        <v>309</v>
      </c>
      <c r="AD216" s="162"/>
      <c r="AE216" s="161" t="s">
        <v>371</v>
      </c>
      <c r="AF216" s="161" t="s">
        <v>405</v>
      </c>
      <c r="AG216" s="161"/>
      <c r="AH216" s="162"/>
      <c r="AI216" s="166"/>
      <c r="AJ216" s="166"/>
      <c r="AK216" s="166"/>
      <c r="AL216" s="166"/>
    </row>
    <row r="217" spans="24:38" ht="20.1" customHeight="1">
      <c r="X217" s="178"/>
      <c r="Y217" s="175"/>
      <c r="AA217" s="162"/>
      <c r="AB217" s="161" t="s">
        <v>233</v>
      </c>
      <c r="AC217" s="162"/>
      <c r="AD217" s="162"/>
      <c r="AE217" s="162"/>
      <c r="AF217" s="161" t="s">
        <v>408</v>
      </c>
      <c r="AG217" s="161"/>
      <c r="AH217" s="162"/>
      <c r="AI217" s="166"/>
      <c r="AJ217" s="166"/>
      <c r="AK217" s="166"/>
      <c r="AL217" s="166"/>
    </row>
    <row r="218" spans="24:38" ht="20.1" customHeight="1">
      <c r="X218" s="178"/>
      <c r="Y218" s="175"/>
      <c r="AA218" s="162"/>
      <c r="AB218" s="161" t="s">
        <v>236</v>
      </c>
      <c r="AC218" s="162"/>
      <c r="AD218" s="162"/>
      <c r="AE218" s="162"/>
      <c r="AF218" s="161" t="s">
        <v>411</v>
      </c>
      <c r="AG218" s="161"/>
      <c r="AH218" s="162"/>
      <c r="AI218" s="166"/>
      <c r="AJ218" s="166"/>
      <c r="AK218" s="166"/>
      <c r="AL218" s="166"/>
    </row>
    <row r="219" spans="24:38" ht="20.1" customHeight="1">
      <c r="X219" s="178"/>
      <c r="Y219" s="175"/>
      <c r="AA219" s="162"/>
      <c r="AB219" s="161" t="s">
        <v>239</v>
      </c>
      <c r="AC219" s="162"/>
      <c r="AD219" s="162"/>
      <c r="AE219" s="162"/>
      <c r="AF219" s="161" t="s">
        <v>525</v>
      </c>
      <c r="AG219" s="162"/>
      <c r="AH219" s="162"/>
      <c r="AI219" s="166"/>
      <c r="AJ219" s="166"/>
      <c r="AK219" s="166"/>
      <c r="AL219" s="166"/>
    </row>
    <row r="220" spans="24:38" ht="20.1" customHeight="1">
      <c r="X220" s="178"/>
      <c r="Y220" s="175"/>
      <c r="AA220" s="162"/>
      <c r="AB220" s="161" t="s">
        <v>240</v>
      </c>
      <c r="AC220" s="162"/>
      <c r="AD220" s="162"/>
      <c r="AE220" s="162"/>
      <c r="AF220" s="161" t="s">
        <v>414</v>
      </c>
      <c r="AG220" s="162"/>
      <c r="AH220" s="162"/>
      <c r="AI220" s="166"/>
      <c r="AJ220" s="166"/>
      <c r="AK220" s="166"/>
      <c r="AL220" s="166"/>
    </row>
    <row r="221" spans="24:38" ht="20.1" customHeight="1">
      <c r="X221" s="178"/>
      <c r="Y221" s="175"/>
      <c r="AA221" s="162"/>
      <c r="AB221" s="161" t="s">
        <v>242</v>
      </c>
      <c r="AC221" s="162"/>
      <c r="AD221" s="162"/>
      <c r="AE221" s="162"/>
      <c r="AF221" s="162"/>
      <c r="AG221" s="162"/>
      <c r="AH221" s="162"/>
      <c r="AI221" s="166"/>
      <c r="AJ221" s="166"/>
      <c r="AK221" s="166"/>
      <c r="AL221" s="166"/>
    </row>
    <row r="222" spans="24:38" ht="20.1" customHeight="1">
      <c r="X222" s="178"/>
      <c r="Y222" s="175"/>
      <c r="AA222" s="162"/>
      <c r="AB222" s="161" t="s">
        <v>243</v>
      </c>
      <c r="AC222" s="162"/>
      <c r="AD222" s="162"/>
      <c r="AE222" s="162"/>
      <c r="AF222" s="162"/>
      <c r="AG222" s="162"/>
      <c r="AH222" s="162"/>
      <c r="AI222" s="166"/>
      <c r="AJ222" s="166"/>
      <c r="AK222" s="166"/>
      <c r="AL222" s="166"/>
    </row>
    <row r="223" spans="24:38" ht="20.1" customHeight="1">
      <c r="X223" s="178"/>
      <c r="Y223" s="180"/>
      <c r="AA223" s="162"/>
      <c r="AB223" s="161" t="s">
        <v>246</v>
      </c>
      <c r="AC223" s="162"/>
      <c r="AD223" s="162"/>
      <c r="AE223" s="162"/>
      <c r="AF223" s="162"/>
      <c r="AG223" s="162"/>
      <c r="AH223" s="162"/>
      <c r="AI223" s="166"/>
      <c r="AJ223" s="166"/>
      <c r="AK223" s="166"/>
      <c r="AL223" s="166"/>
    </row>
    <row r="224" spans="24:38" ht="20.1" customHeight="1">
      <c r="X224" s="178"/>
      <c r="Y224" s="175"/>
      <c r="AA224" s="162"/>
      <c r="AB224" s="167" t="s">
        <v>249</v>
      </c>
      <c r="AC224" s="162"/>
      <c r="AD224" s="162"/>
      <c r="AE224" s="162"/>
      <c r="AF224" s="162"/>
      <c r="AG224" s="162"/>
      <c r="AH224" s="162"/>
      <c r="AI224" s="166"/>
      <c r="AJ224" s="166"/>
      <c r="AK224" s="166"/>
      <c r="AL224" s="166"/>
    </row>
    <row r="225" spans="24:38" ht="20.1" customHeight="1">
      <c r="X225" s="178"/>
      <c r="Y225" s="175"/>
      <c r="AA225" s="162"/>
      <c r="AB225" s="161" t="s">
        <v>252</v>
      </c>
      <c r="AC225" s="162"/>
      <c r="AD225" s="162"/>
      <c r="AE225" s="162"/>
      <c r="AF225" s="162"/>
      <c r="AG225" s="162"/>
      <c r="AH225" s="162"/>
      <c r="AI225" s="166"/>
      <c r="AJ225" s="166"/>
      <c r="AK225" s="166"/>
      <c r="AL225" s="166"/>
    </row>
    <row r="226" spans="24:38" ht="20.1" customHeight="1">
      <c r="X226" s="178"/>
      <c r="Y226" s="175"/>
      <c r="AA226" s="162"/>
      <c r="AB226" s="161" t="s">
        <v>255</v>
      </c>
      <c r="AC226" s="162"/>
      <c r="AD226" s="162"/>
      <c r="AE226" s="162"/>
      <c r="AF226" s="162"/>
      <c r="AG226" s="162"/>
      <c r="AH226" s="162"/>
      <c r="AI226" s="166"/>
      <c r="AJ226" s="166"/>
      <c r="AK226" s="166"/>
      <c r="AL226" s="166"/>
    </row>
    <row r="227" spans="24:38" ht="20.1" customHeight="1">
      <c r="X227" s="178"/>
      <c r="Y227" s="175"/>
      <c r="AA227" s="162"/>
      <c r="AB227" s="161" t="s">
        <v>258</v>
      </c>
      <c r="AC227" s="162"/>
      <c r="AD227" s="162"/>
      <c r="AE227" s="162"/>
      <c r="AF227" s="162"/>
      <c r="AG227" s="162"/>
      <c r="AH227" s="162"/>
      <c r="AI227" s="166"/>
      <c r="AJ227" s="166"/>
      <c r="AK227" s="166"/>
      <c r="AL227" s="166"/>
    </row>
    <row r="228" spans="24:38" ht="20.1" customHeight="1">
      <c r="X228" s="178"/>
      <c r="Y228" s="175"/>
      <c r="AA228" s="162"/>
      <c r="AB228" s="161" t="s">
        <v>261</v>
      </c>
      <c r="AC228" s="162"/>
      <c r="AD228" s="162"/>
      <c r="AE228" s="162"/>
      <c r="AF228" s="162"/>
      <c r="AG228" s="162"/>
      <c r="AH228" s="162"/>
      <c r="AI228" s="166"/>
      <c r="AJ228" s="166"/>
      <c r="AK228" s="166"/>
      <c r="AL228" s="166"/>
    </row>
    <row r="229" spans="24:34" ht="20.1" customHeight="1">
      <c r="X229" s="178"/>
      <c r="Y229" s="175"/>
      <c r="AA229" s="162"/>
      <c r="AB229" s="161" t="s">
        <v>264</v>
      </c>
      <c r="AC229" s="162"/>
      <c r="AD229" s="162"/>
      <c r="AE229" s="162"/>
      <c r="AF229" s="162"/>
      <c r="AG229" s="162"/>
      <c r="AH229" s="162"/>
    </row>
    <row r="230" spans="24:34" ht="20.1" customHeight="1">
      <c r="X230" s="178"/>
      <c r="Y230" s="175"/>
      <c r="AA230" s="162"/>
      <c r="AB230" s="161" t="s">
        <v>267</v>
      </c>
      <c r="AC230" s="162"/>
      <c r="AD230" s="162"/>
      <c r="AE230" s="162"/>
      <c r="AF230" s="162"/>
      <c r="AG230" s="162"/>
      <c r="AH230" s="162"/>
    </row>
    <row r="231" spans="24:34" ht="20.1" customHeight="1">
      <c r="X231" s="178"/>
      <c r="Y231" s="175"/>
      <c r="AA231" s="162"/>
      <c r="AB231" s="161" t="s">
        <v>270</v>
      </c>
      <c r="AC231" s="162"/>
      <c r="AD231" s="162"/>
      <c r="AE231" s="162"/>
      <c r="AF231" s="162"/>
      <c r="AG231" s="162"/>
      <c r="AH231" s="162"/>
    </row>
    <row r="232" spans="24:34" ht="20.1" customHeight="1">
      <c r="X232" s="177"/>
      <c r="Y232" s="175"/>
      <c r="AA232" s="162"/>
      <c r="AB232" s="161" t="s">
        <v>273</v>
      </c>
      <c r="AC232" s="162"/>
      <c r="AD232" s="162"/>
      <c r="AE232" s="162"/>
      <c r="AF232" s="162"/>
      <c r="AG232" s="162"/>
      <c r="AH232" s="162"/>
    </row>
    <row r="233" spans="24:25" ht="20.1" customHeight="1">
      <c r="X233" s="177"/>
      <c r="Y233" s="175"/>
    </row>
    <row r="234" spans="24:25" ht="20.1" customHeight="1">
      <c r="X234" s="177"/>
      <c r="Y234" s="175"/>
    </row>
    <row r="235" spans="24:25" ht="20.1" customHeight="1">
      <c r="X235" s="177"/>
      <c r="Y235" s="175"/>
    </row>
    <row r="236" spans="24:25" ht="20.1" customHeight="1">
      <c r="X236" s="178"/>
      <c r="Y236" s="175"/>
    </row>
    <row r="237" spans="24:25" ht="20.1" customHeight="1">
      <c r="X237" s="178"/>
      <c r="Y237" s="175"/>
    </row>
    <row r="238" spans="24:25" ht="20.1" customHeight="1">
      <c r="X238" s="178"/>
      <c r="Y238" s="175"/>
    </row>
    <row r="239" spans="24:25" ht="20.1" customHeight="1">
      <c r="X239" s="178"/>
      <c r="Y239" s="175"/>
    </row>
    <row r="240" spans="24:25" ht="20.1" customHeight="1">
      <c r="X240" s="178"/>
      <c r="Y240" s="175"/>
    </row>
    <row r="241" spans="24:25" ht="20.1" customHeight="1">
      <c r="X241" s="178"/>
      <c r="Y241" s="175"/>
    </row>
    <row r="242" spans="24:25" ht="20.1" customHeight="1">
      <c r="X242" s="178"/>
      <c r="Y242" s="175"/>
    </row>
    <row r="243" spans="24:25" ht="20.1" customHeight="1">
      <c r="X243" s="178"/>
      <c r="Y243" s="175"/>
    </row>
    <row r="244" spans="24:25" ht="20.1" customHeight="1">
      <c r="X244" s="177"/>
      <c r="Y244" s="175"/>
    </row>
    <row r="245" spans="24:25" ht="20.1" customHeight="1">
      <c r="X245" s="177"/>
      <c r="Y245" s="175"/>
    </row>
    <row r="246" spans="24:25" ht="20.1" customHeight="1">
      <c r="X246" s="177"/>
      <c r="Y246" s="175"/>
    </row>
    <row r="247" spans="24:25" ht="20.1" customHeight="1">
      <c r="X247" s="177"/>
      <c r="Y247" s="175"/>
    </row>
    <row r="248" spans="24:25" ht="20.1" customHeight="1">
      <c r="X248" s="178"/>
      <c r="Y248" s="175"/>
    </row>
    <row r="249" spans="24:25" ht="20.1" customHeight="1">
      <c r="X249" s="178"/>
      <c r="Y249" s="175"/>
    </row>
    <row r="250" spans="24:25" ht="20.1" customHeight="1">
      <c r="X250" s="178"/>
      <c r="Y250" s="175"/>
    </row>
    <row r="251" spans="24:25" ht="20.1" customHeight="1">
      <c r="X251" s="178"/>
      <c r="Y251" s="175"/>
    </row>
    <row r="252" spans="24:25" ht="20.1" customHeight="1">
      <c r="X252" s="178"/>
      <c r="Y252" s="175"/>
    </row>
    <row r="253" spans="24:25" ht="20.1" customHeight="1">
      <c r="X253" s="178"/>
      <c r="Y253" s="175"/>
    </row>
    <row r="254" spans="24:25" ht="20.1" customHeight="1">
      <c r="X254" s="177"/>
      <c r="Y254" s="175"/>
    </row>
    <row r="255" spans="24:25" ht="20.1" customHeight="1">
      <c r="X255" s="178"/>
      <c r="Y255" s="175"/>
    </row>
    <row r="256" spans="24:25" ht="20.1" customHeight="1">
      <c r="X256" s="178"/>
      <c r="Y256" s="175"/>
    </row>
    <row r="257" spans="24:25" ht="20.1" customHeight="1">
      <c r="X257" s="178"/>
      <c r="Y257" s="175"/>
    </row>
    <row r="258" spans="24:25" ht="20.1" customHeight="1">
      <c r="X258" s="178"/>
      <c r="Y258" s="175"/>
    </row>
    <row r="259" spans="24:25" ht="20.1" customHeight="1">
      <c r="X259" s="178"/>
      <c r="Y259" s="175"/>
    </row>
    <row r="260" spans="24:25" ht="20.1" customHeight="1">
      <c r="X260" s="178"/>
      <c r="Y260" s="175"/>
    </row>
    <row r="261" spans="24:25" ht="20.1" customHeight="1">
      <c r="X261" s="178"/>
      <c r="Y261" s="175"/>
    </row>
    <row r="262" spans="24:25" ht="20.1" customHeight="1">
      <c r="X262" s="178"/>
      <c r="Y262" s="175"/>
    </row>
    <row r="263" spans="24:25" ht="20.1" customHeight="1">
      <c r="X263" s="178"/>
      <c r="Y263" s="175"/>
    </row>
    <row r="264" spans="24:25" ht="20.1" customHeight="1">
      <c r="X264" s="178"/>
      <c r="Y264" s="175"/>
    </row>
    <row r="265" spans="24:25" ht="20.1" customHeight="1">
      <c r="X265" s="178"/>
      <c r="Y265" s="175"/>
    </row>
    <row r="266" spans="24:25" ht="20.1" customHeight="1">
      <c r="X266" s="177"/>
      <c r="Y266" s="175"/>
    </row>
    <row r="267" spans="24:25" ht="20.1" customHeight="1">
      <c r="X267" s="177"/>
      <c r="Y267" s="175"/>
    </row>
    <row r="268" spans="24:25" ht="20.1" customHeight="1">
      <c r="X268" s="177"/>
      <c r="Y268" s="175"/>
    </row>
    <row r="269" spans="24:25" ht="20.1" customHeight="1">
      <c r="X269" s="177"/>
      <c r="Y269" s="175"/>
    </row>
    <row r="270" spans="24:25" ht="20.1" customHeight="1">
      <c r="X270" s="177"/>
      <c r="Y270" s="175"/>
    </row>
    <row r="271" spans="24:25" ht="20.1" customHeight="1">
      <c r="X271" s="178"/>
      <c r="Y271" s="175"/>
    </row>
    <row r="272" spans="24:25" ht="20.1" customHeight="1">
      <c r="X272" s="178"/>
      <c r="Y272" s="175"/>
    </row>
    <row r="273" spans="24:25" ht="20.1" customHeight="1">
      <c r="X273" s="178"/>
      <c r="Y273" s="175"/>
    </row>
    <row r="274" spans="24:25" ht="20.1" customHeight="1">
      <c r="X274" s="178"/>
      <c r="Y274" s="175"/>
    </row>
    <row r="275" spans="24:25" ht="20.1" customHeight="1">
      <c r="X275" s="178"/>
      <c r="Y275" s="175"/>
    </row>
    <row r="276" spans="24:25" ht="20.1" customHeight="1">
      <c r="X276" s="178"/>
      <c r="Y276" s="175"/>
    </row>
    <row r="277" spans="24:25" ht="20.1" customHeight="1">
      <c r="X277" s="178"/>
      <c r="Y277" s="175"/>
    </row>
    <row r="278" spans="24:25" ht="20.1" customHeight="1">
      <c r="X278" s="178"/>
      <c r="Y278" s="175"/>
    </row>
    <row r="279" spans="24:25" ht="20.1" customHeight="1">
      <c r="X279" s="178"/>
      <c r="Y279" s="175"/>
    </row>
    <row r="280" spans="24:25" ht="20.1" customHeight="1">
      <c r="X280" s="178"/>
      <c r="Y280" s="175"/>
    </row>
    <row r="281" spans="24:25" ht="20.1" customHeight="1">
      <c r="X281" s="178"/>
      <c r="Y281" s="175"/>
    </row>
    <row r="282" spans="24:25" ht="20.1" customHeight="1">
      <c r="X282" s="177"/>
      <c r="Y282" s="175"/>
    </row>
    <row r="283" spans="24:25" ht="20.1" customHeight="1">
      <c r="X283" s="178"/>
      <c r="Y283" s="175"/>
    </row>
    <row r="284" spans="24:25" ht="20.1" customHeight="1">
      <c r="X284" s="178"/>
      <c r="Y284" s="175"/>
    </row>
    <row r="285" spans="24:25" ht="20.1" customHeight="1">
      <c r="X285" s="178"/>
      <c r="Y285" s="175"/>
    </row>
    <row r="286" spans="24:25" ht="20.1" customHeight="1">
      <c r="X286" s="177"/>
      <c r="Y286" s="175"/>
    </row>
    <row r="287" spans="24:25" ht="20.1" customHeight="1">
      <c r="X287" s="178"/>
      <c r="Y287" s="175"/>
    </row>
    <row r="288" spans="24:25" ht="20.1" customHeight="1">
      <c r="X288" s="178"/>
      <c r="Y288" s="175"/>
    </row>
    <row r="289" spans="24:25" ht="20.1" customHeight="1">
      <c r="X289" s="178"/>
      <c r="Y289" s="175"/>
    </row>
    <row r="290" spans="24:25" ht="20.1" customHeight="1">
      <c r="X290" s="178"/>
      <c r="Y290" s="175"/>
    </row>
    <row r="291" spans="24:25" ht="20.1" customHeight="1">
      <c r="X291" s="178"/>
      <c r="Y291" s="175"/>
    </row>
    <row r="292" spans="24:25" ht="20.1" customHeight="1">
      <c r="X292" s="178"/>
      <c r="Y292" s="175"/>
    </row>
    <row r="293" spans="24:25" ht="20.1" customHeight="1">
      <c r="X293" s="178"/>
      <c r="Y293" s="175"/>
    </row>
    <row r="294" spans="24:25" ht="20.1" customHeight="1">
      <c r="X294" s="178"/>
      <c r="Y294" s="175"/>
    </row>
    <row r="295" spans="24:25" ht="20.1" customHeight="1">
      <c r="X295" s="178"/>
      <c r="Y295" s="175"/>
    </row>
  </sheetData>
  <dataValidations count="1">
    <dataValidation type="list" allowBlank="1" showInputMessage="1" showErrorMessage="1" sqref="AG4">
      <formula1>$AF$2:$AF$5</formula1>
    </dataValidation>
  </dataValidations>
  <printOptions horizontalCentered="1"/>
  <pageMargins left="0.3937007874015748" right="0.1968503937007874" top="0.7874015748031497" bottom="0.7874015748031497" header="0.11811023622047245" footer="0.11811023622047245"/>
  <pageSetup horizontalDpi="600" verticalDpi="600" orientation="portrait" paperSize="9" scale="94" r:id="rId2"/>
  <colBreaks count="1" manualBreakCount="1">
    <brk id="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E10"/>
  <sheetViews>
    <sheetView showGridLines="0" workbookViewId="0" topLeftCell="A1"/>
  </sheetViews>
  <sheetFormatPr defaultColWidth="9.00390625" defaultRowHeight="13.5"/>
  <cols>
    <col min="1" max="1" width="22.00390625" style="0" customWidth="1"/>
    <col min="2" max="2" width="42.00390625" style="0" customWidth="1"/>
    <col min="3" max="3" width="9.25390625" style="0" customWidth="1"/>
    <col min="4" max="4" width="2.50390625" style="0" hidden="1" customWidth="1"/>
    <col min="5" max="5" width="14.125" style="0" hidden="1" customWidth="1"/>
  </cols>
  <sheetData>
    <row r="4" ht="31.5" customHeight="1" thickBot="1"/>
    <row r="5" spans="1:5" ht="30" customHeight="1">
      <c r="A5" s="16" t="s">
        <v>2</v>
      </c>
      <c r="B5" s="47">
        <f>VLOOKUP(B7,学校一覧,4,FALSE)</f>
        <v>320927</v>
      </c>
      <c r="D5" s="93">
        <v>5</v>
      </c>
      <c r="E5" s="93" t="str">
        <f>INDEX(地区一覧,D5)</f>
        <v>大隅地区</v>
      </c>
    </row>
    <row r="6" spans="1:5" ht="30" customHeight="1">
      <c r="A6" s="17" t="s">
        <v>50</v>
      </c>
      <c r="B6" s="94" t="str">
        <f>VLOOKUP(B7,学校一覧,3,FALSE)</f>
        <v>肝属郡肝付町前田５０２５</v>
      </c>
      <c r="D6" s="92">
        <v>15</v>
      </c>
      <c r="E6" s="92" t="str">
        <f>INDEX(地区別学校一覧,$D$6,$D$5)</f>
        <v>楠隼高等学校</v>
      </c>
    </row>
    <row r="7" spans="1:2" ht="33.75" customHeight="1">
      <c r="A7" s="41" t="s">
        <v>10</v>
      </c>
      <c r="B7" s="46" t="str">
        <f>INDEX(地区別学校一覧,$D$6,$D$5)</f>
        <v>楠隼高等学校</v>
      </c>
    </row>
    <row r="8" spans="1:2" ht="30" customHeight="1">
      <c r="A8" s="17" t="s">
        <v>3</v>
      </c>
      <c r="B8" s="48" t="str">
        <f>VLOOKUP(B7,学校一覧,5,FALSE)</f>
        <v>大隅高山</v>
      </c>
    </row>
    <row r="9" spans="1:2" ht="30" customHeight="1">
      <c r="A9" s="24" t="s">
        <v>17</v>
      </c>
      <c r="B9" s="30" t="s">
        <v>200</v>
      </c>
    </row>
    <row r="10" spans="1:2" ht="30" customHeight="1" thickBot="1">
      <c r="A10" s="18" t="s">
        <v>46</v>
      </c>
      <c r="B10" s="31">
        <v>44286</v>
      </c>
    </row>
  </sheetData>
  <dataValidations count="1">
    <dataValidation allowBlank="1" showInputMessage="1" showErrorMessage="1" promptTitle="入力上の注意" prompt="H16.3.31等で入力してください。" imeMode="halfAlpha" sqref="B10"/>
  </dataValidations>
  <printOptions/>
  <pageMargins left="0.787" right="0.787" top="0.984" bottom="0.984" header="0.512" footer="0.512"/>
  <pageSetup horizontalDpi="200" verticalDpi="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24"/>
  <sheetViews>
    <sheetView showGridLines="0" workbookViewId="0" topLeftCell="A1">
      <pane xSplit="3" ySplit="4" topLeftCell="D5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D9" sqref="D9"/>
    </sheetView>
  </sheetViews>
  <sheetFormatPr defaultColWidth="9.00390625" defaultRowHeight="13.5"/>
  <cols>
    <col min="1" max="1" width="3.50390625" style="0" bestFit="1" customWidth="1"/>
    <col min="3" max="3" width="14.625" style="0" customWidth="1"/>
    <col min="4" max="4" width="17.875" style="0" customWidth="1"/>
    <col min="6" max="6" width="7.00390625" style="0" customWidth="1"/>
    <col min="7" max="7" width="13.375" style="0" customWidth="1"/>
    <col min="8" max="8" width="3.375" style="0" bestFit="1" customWidth="1"/>
    <col min="9" max="9" width="4.00390625" style="0" bestFit="1" customWidth="1"/>
    <col min="10" max="10" width="9.125" style="0" customWidth="1"/>
    <col min="11" max="11" width="37.375" style="0" bestFit="1" customWidth="1"/>
    <col min="12" max="12" width="11.875" style="0" bestFit="1" customWidth="1"/>
    <col min="13" max="13" width="11.875" style="0" customWidth="1"/>
  </cols>
  <sheetData>
    <row r="1" ht="9.75" customHeight="1"/>
    <row r="2" ht="27.75" customHeight="1"/>
    <row r="3" ht="18.75" customHeight="1"/>
    <row r="4" spans="1:13" ht="27">
      <c r="A4" s="70"/>
      <c r="B4" s="71" t="s">
        <v>0</v>
      </c>
      <c r="C4" s="71" t="s">
        <v>11</v>
      </c>
      <c r="D4" s="71" t="s">
        <v>12</v>
      </c>
      <c r="E4" s="71" t="s">
        <v>13</v>
      </c>
      <c r="F4" s="71" t="s">
        <v>14</v>
      </c>
      <c r="G4" s="71" t="s">
        <v>177</v>
      </c>
      <c r="H4" s="71" t="s">
        <v>8</v>
      </c>
      <c r="I4" s="71" t="s">
        <v>7</v>
      </c>
      <c r="J4" s="71" t="s">
        <v>9</v>
      </c>
      <c r="K4" s="72" t="s">
        <v>51</v>
      </c>
      <c r="L4" s="89" t="s">
        <v>116</v>
      </c>
      <c r="M4" s="71" t="s">
        <v>117</v>
      </c>
    </row>
    <row r="5" spans="1:13" ht="21.95" customHeight="1">
      <c r="A5" s="70">
        <v>1</v>
      </c>
      <c r="B5" s="32"/>
      <c r="C5" s="33"/>
      <c r="D5" s="34"/>
      <c r="E5" s="32"/>
      <c r="F5" s="88"/>
      <c r="G5" s="34"/>
      <c r="H5" s="37"/>
      <c r="I5" s="37"/>
      <c r="J5" s="35"/>
      <c r="K5" s="32"/>
      <c r="L5" s="32"/>
      <c r="M5" s="32"/>
    </row>
    <row r="6" spans="1:13" ht="21.95" customHeight="1">
      <c r="A6" s="70">
        <v>2</v>
      </c>
      <c r="B6" s="32"/>
      <c r="C6" s="32"/>
      <c r="D6" s="34"/>
      <c r="E6" s="32"/>
      <c r="F6" s="88"/>
      <c r="G6" s="34"/>
      <c r="H6" s="37"/>
      <c r="I6" s="37"/>
      <c r="J6" s="35"/>
      <c r="K6" s="32"/>
      <c r="L6" s="32"/>
      <c r="M6" s="32"/>
    </row>
    <row r="7" spans="1:13" ht="21.95" customHeight="1">
      <c r="A7" s="70">
        <v>3</v>
      </c>
      <c r="B7" s="32"/>
      <c r="C7" s="32"/>
      <c r="D7" s="34"/>
      <c r="E7" s="32"/>
      <c r="F7" s="88"/>
      <c r="G7" s="34"/>
      <c r="H7" s="37"/>
      <c r="I7" s="37"/>
      <c r="J7" s="35"/>
      <c r="K7" s="32"/>
      <c r="L7" s="32"/>
      <c r="M7" s="32"/>
    </row>
    <row r="8" spans="1:13" ht="21.95" customHeight="1">
      <c r="A8" s="70">
        <v>4</v>
      </c>
      <c r="B8" s="32"/>
      <c r="C8" s="32"/>
      <c r="D8" s="34"/>
      <c r="E8" s="32"/>
      <c r="F8" s="88"/>
      <c r="G8" s="34"/>
      <c r="H8" s="37"/>
      <c r="I8" s="37"/>
      <c r="J8" s="35"/>
      <c r="K8" s="32"/>
      <c r="L8" s="32"/>
      <c r="M8" s="32"/>
    </row>
    <row r="9" spans="1:13" ht="21.95" customHeight="1">
      <c r="A9" s="70">
        <v>5</v>
      </c>
      <c r="B9" s="32"/>
      <c r="C9" s="32"/>
      <c r="D9" s="34"/>
      <c r="E9" s="32"/>
      <c r="F9" s="88"/>
      <c r="G9" s="34"/>
      <c r="H9" s="37"/>
      <c r="I9" s="37"/>
      <c r="J9" s="35"/>
      <c r="K9" s="32"/>
      <c r="L9" s="32"/>
      <c r="M9" s="32"/>
    </row>
    <row r="10" spans="1:13" ht="21.95" customHeight="1">
      <c r="A10" s="70">
        <v>6</v>
      </c>
      <c r="B10" s="32"/>
      <c r="C10" s="32"/>
      <c r="D10" s="34"/>
      <c r="E10" s="32"/>
      <c r="F10" s="88"/>
      <c r="G10" s="34"/>
      <c r="H10" s="37"/>
      <c r="I10" s="37"/>
      <c r="J10" s="35"/>
      <c r="K10" s="32"/>
      <c r="L10" s="32"/>
      <c r="M10" s="32"/>
    </row>
    <row r="11" spans="1:13" ht="21.95" customHeight="1">
      <c r="A11" s="70">
        <v>7</v>
      </c>
      <c r="B11" s="32"/>
      <c r="C11" s="32"/>
      <c r="D11" s="34"/>
      <c r="E11" s="32"/>
      <c r="F11" s="88"/>
      <c r="G11" s="34"/>
      <c r="H11" s="37"/>
      <c r="I11" s="37"/>
      <c r="J11" s="35"/>
      <c r="K11" s="32"/>
      <c r="L11" s="32"/>
      <c r="M11" s="32"/>
    </row>
    <row r="12" spans="1:13" ht="21.95" customHeight="1">
      <c r="A12" s="70">
        <v>8</v>
      </c>
      <c r="B12" s="32"/>
      <c r="C12" s="32"/>
      <c r="D12" s="34"/>
      <c r="E12" s="32"/>
      <c r="F12" s="88"/>
      <c r="G12" s="34"/>
      <c r="H12" s="37"/>
      <c r="I12" s="37"/>
      <c r="J12" s="35"/>
      <c r="K12" s="32"/>
      <c r="L12" s="32"/>
      <c r="M12" s="32"/>
    </row>
    <row r="13" spans="1:13" ht="21.95" customHeight="1">
      <c r="A13" s="70">
        <v>9</v>
      </c>
      <c r="B13" s="32"/>
      <c r="C13" s="32"/>
      <c r="D13" s="34"/>
      <c r="E13" s="32"/>
      <c r="F13" s="88"/>
      <c r="G13" s="34"/>
      <c r="H13" s="37"/>
      <c r="I13" s="37"/>
      <c r="J13" s="35"/>
      <c r="K13" s="32"/>
      <c r="L13" s="32"/>
      <c r="M13" s="32"/>
    </row>
    <row r="14" spans="1:13" ht="21.95" customHeight="1">
      <c r="A14" s="70">
        <v>10</v>
      </c>
      <c r="B14" s="32"/>
      <c r="C14" s="32"/>
      <c r="D14" s="34"/>
      <c r="E14" s="32"/>
      <c r="F14" s="88"/>
      <c r="G14" s="34"/>
      <c r="H14" s="37"/>
      <c r="I14" s="37"/>
      <c r="J14" s="35"/>
      <c r="K14" s="32"/>
      <c r="L14" s="32"/>
      <c r="M14" s="32"/>
    </row>
    <row r="15" spans="1:13" ht="21.95" customHeight="1">
      <c r="A15" s="70">
        <v>11</v>
      </c>
      <c r="B15" s="32"/>
      <c r="C15" s="32"/>
      <c r="D15" s="34"/>
      <c r="E15" s="32"/>
      <c r="F15" s="88"/>
      <c r="G15" s="34"/>
      <c r="H15" s="37"/>
      <c r="I15" s="37"/>
      <c r="J15" s="35"/>
      <c r="K15" s="32"/>
      <c r="L15" s="32"/>
      <c r="M15" s="32"/>
    </row>
    <row r="16" spans="1:13" ht="21.95" customHeight="1">
      <c r="A16" s="70">
        <v>12</v>
      </c>
      <c r="B16" s="32"/>
      <c r="C16" s="32"/>
      <c r="D16" s="34"/>
      <c r="E16" s="32"/>
      <c r="F16" s="88"/>
      <c r="G16" s="34"/>
      <c r="H16" s="37"/>
      <c r="I16" s="37"/>
      <c r="J16" s="35"/>
      <c r="K16" s="32"/>
      <c r="L16" s="32"/>
      <c r="M16" s="32"/>
    </row>
    <row r="17" spans="1:13" ht="21.95" customHeight="1">
      <c r="A17" s="70">
        <v>13</v>
      </c>
      <c r="B17" s="32"/>
      <c r="C17" s="32"/>
      <c r="D17" s="34"/>
      <c r="E17" s="32"/>
      <c r="F17" s="88"/>
      <c r="G17" s="34"/>
      <c r="H17" s="37"/>
      <c r="I17" s="37"/>
      <c r="J17" s="35"/>
      <c r="K17" s="32"/>
      <c r="L17" s="32"/>
      <c r="M17" s="32"/>
    </row>
    <row r="18" spans="1:13" ht="21.95" customHeight="1">
      <c r="A18" s="70">
        <v>14</v>
      </c>
      <c r="B18" s="32"/>
      <c r="C18" s="32"/>
      <c r="D18" s="34"/>
      <c r="E18" s="32"/>
      <c r="F18" s="88"/>
      <c r="G18" s="34"/>
      <c r="H18" s="37"/>
      <c r="I18" s="37"/>
      <c r="J18" s="35"/>
      <c r="K18" s="32"/>
      <c r="L18" s="32"/>
      <c r="M18" s="32"/>
    </row>
    <row r="19" spans="1:13" ht="21.95" customHeight="1">
      <c r="A19" s="70">
        <v>15</v>
      </c>
      <c r="B19" s="32"/>
      <c r="C19" s="32"/>
      <c r="D19" s="34"/>
      <c r="E19" s="32"/>
      <c r="F19" s="88"/>
      <c r="G19" s="34"/>
      <c r="H19" s="37"/>
      <c r="I19" s="37"/>
      <c r="J19" s="35"/>
      <c r="K19" s="32"/>
      <c r="L19" s="32"/>
      <c r="M19" s="32"/>
    </row>
    <row r="20" spans="1:13" ht="21.95" customHeight="1">
      <c r="A20" s="70">
        <v>16</v>
      </c>
      <c r="B20" s="32"/>
      <c r="C20" s="32"/>
      <c r="D20" s="34"/>
      <c r="E20" s="32"/>
      <c r="F20" s="88"/>
      <c r="G20" s="34"/>
      <c r="H20" s="37"/>
      <c r="I20" s="37"/>
      <c r="J20" s="35"/>
      <c r="K20" s="32"/>
      <c r="L20" s="32"/>
      <c r="M20" s="32"/>
    </row>
    <row r="21" spans="1:13" ht="21.95" customHeight="1">
      <c r="A21" s="70">
        <v>17</v>
      </c>
      <c r="B21" s="32"/>
      <c r="C21" s="32"/>
      <c r="D21" s="34"/>
      <c r="E21" s="32"/>
      <c r="F21" s="88"/>
      <c r="G21" s="34"/>
      <c r="H21" s="37"/>
      <c r="I21" s="37"/>
      <c r="J21" s="35"/>
      <c r="K21" s="32"/>
      <c r="L21" s="32"/>
      <c r="M21" s="32"/>
    </row>
    <row r="22" spans="1:13" ht="21.95" customHeight="1">
      <c r="A22" s="70">
        <v>18</v>
      </c>
      <c r="B22" s="32"/>
      <c r="C22" s="32"/>
      <c r="D22" s="34"/>
      <c r="E22" s="32"/>
      <c r="F22" s="88"/>
      <c r="G22" s="34"/>
      <c r="H22" s="37"/>
      <c r="I22" s="37"/>
      <c r="J22" s="35"/>
      <c r="K22" s="32"/>
      <c r="L22" s="32"/>
      <c r="M22" s="32"/>
    </row>
    <row r="23" spans="1:13" ht="21.95" customHeight="1">
      <c r="A23" s="70">
        <v>19</v>
      </c>
      <c r="B23" s="32"/>
      <c r="C23" s="32"/>
      <c r="D23" s="34"/>
      <c r="E23" s="32"/>
      <c r="F23" s="88"/>
      <c r="G23" s="34"/>
      <c r="H23" s="37"/>
      <c r="I23" s="37"/>
      <c r="J23" s="35"/>
      <c r="K23" s="32"/>
      <c r="L23" s="32"/>
      <c r="M23" s="32"/>
    </row>
    <row r="24" spans="1:13" ht="21.95" customHeight="1">
      <c r="A24" s="70">
        <v>20</v>
      </c>
      <c r="B24" s="32"/>
      <c r="C24" s="32"/>
      <c r="D24" s="34"/>
      <c r="E24" s="32"/>
      <c r="F24" s="88"/>
      <c r="G24" s="34"/>
      <c r="H24" s="37"/>
      <c r="I24" s="37"/>
      <c r="J24" s="35"/>
      <c r="K24" s="32"/>
      <c r="L24" s="32"/>
      <c r="M24" s="32"/>
    </row>
  </sheetData>
  <dataValidations count="3">
    <dataValidation allowBlank="1" showInputMessage="1" showErrorMessage="1" imeMode="halfAlpha" sqref="D20 B5:B24"/>
    <dataValidation allowBlank="1" showInputMessage="1" showErrorMessage="1" promptTitle="入力上の注意" prompt="H16.5.24等で入力してください。" imeMode="halfAlpha" sqref="D21:D24 D6:D19"/>
    <dataValidation allowBlank="1" showInputMessage="1" showErrorMessage="1" promptTitle="入力上の注意" prompt="H16.4.12等で入力してください。" imeMode="halfAlpha" sqref="D5"/>
  </dataValidations>
  <printOptions/>
  <pageMargins left="0.787" right="0.787" top="0.984" bottom="0.984" header="0.512" footer="0.512"/>
  <pageSetup fitToHeight="1" fitToWidth="1"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K24"/>
  <sheetViews>
    <sheetView showGridLines="0" showZeros="0" workbookViewId="0" topLeftCell="A1">
      <pane xSplit="1" ySplit="4" topLeftCell="B26" activePane="bottomRight" state="frozen"/>
      <selection pane="topRight" activeCell="B1" sqref="B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4.875" style="0" customWidth="1"/>
    <col min="2" max="2" width="10.125" style="0" customWidth="1"/>
    <col min="3" max="3" width="14.875" style="0" customWidth="1"/>
    <col min="4" max="4" width="16.875" style="0" customWidth="1"/>
    <col min="5" max="5" width="36.125" style="0" customWidth="1"/>
    <col min="6" max="6" width="18.00390625" style="0" customWidth="1"/>
    <col min="8" max="9" width="9.00390625" style="0" hidden="1" customWidth="1"/>
    <col min="10" max="10" width="11.25390625" style="0" hidden="1" customWidth="1"/>
    <col min="11" max="11" width="6.50390625" style="0" hidden="1" customWidth="1"/>
  </cols>
  <sheetData>
    <row r="3" ht="33.75" customHeight="1"/>
    <row r="4" spans="1:6" ht="23.25" customHeight="1">
      <c r="A4" s="70"/>
      <c r="B4" s="71" t="s">
        <v>0</v>
      </c>
      <c r="C4" s="71" t="s">
        <v>11</v>
      </c>
      <c r="D4" s="71" t="s">
        <v>16</v>
      </c>
      <c r="E4" s="71" t="s">
        <v>15</v>
      </c>
      <c r="F4" s="71" t="s">
        <v>2</v>
      </c>
    </row>
    <row r="5" spans="1:11" ht="24" customHeight="1">
      <c r="A5" s="70">
        <v>1</v>
      </c>
      <c r="B5" s="20">
        <f>'氏名等'!B5</f>
        <v>0</v>
      </c>
      <c r="C5" s="20">
        <f>'氏名等'!C5</f>
        <v>0</v>
      </c>
      <c r="D5" s="36">
        <v>44287</v>
      </c>
      <c r="E5" s="50" t="str">
        <f>INDEX(地区別学校一覧,$K5,$I5)</f>
        <v>鶴丸高等学校</v>
      </c>
      <c r="F5" s="49">
        <f>VLOOKUP(E5,学校一覧,4,FALSE)</f>
        <v>320013</v>
      </c>
      <c r="H5" s="59" t="str">
        <f>INDEX(地区一覧,I5)</f>
        <v>鹿児島地区</v>
      </c>
      <c r="I5" s="59">
        <v>1</v>
      </c>
      <c r="J5" s="59" t="str">
        <f>INDEX(地区別学校一覧,$K5,$I5)</f>
        <v>鶴丸高等学校</v>
      </c>
      <c r="K5" s="59">
        <v>1</v>
      </c>
    </row>
    <row r="6" spans="1:11" ht="24" customHeight="1">
      <c r="A6" s="70">
        <v>2</v>
      </c>
      <c r="B6" s="20">
        <f>'氏名等'!B6</f>
        <v>0</v>
      </c>
      <c r="C6" s="20">
        <f>'氏名等'!C6</f>
        <v>0</v>
      </c>
      <c r="D6" s="36"/>
      <c r="E6" s="50" t="str">
        <f>INDEX(地区別学校一覧,$K6,$I6)</f>
        <v>鶴丸高等学校</v>
      </c>
      <c r="F6" s="49">
        <f aca="true" t="shared" si="0" ref="F6:F24">VLOOKUP(E6,学校一覧,4,FALSE)</f>
        <v>320013</v>
      </c>
      <c r="H6" s="59" t="str">
        <f>INDEX(地区一覧,I6)</f>
        <v>鹿児島地区</v>
      </c>
      <c r="I6" s="59">
        <v>1</v>
      </c>
      <c r="J6" s="59" t="str">
        <f>INDEX(地区別学校一覧,$K6,$I6)</f>
        <v>鶴丸高等学校</v>
      </c>
      <c r="K6" s="59">
        <v>1</v>
      </c>
    </row>
    <row r="7" spans="1:11" ht="24" customHeight="1">
      <c r="A7" s="70">
        <v>3</v>
      </c>
      <c r="B7" s="20">
        <f>'氏名等'!B7</f>
        <v>0</v>
      </c>
      <c r="C7" s="20">
        <f>'氏名等'!C7</f>
        <v>0</v>
      </c>
      <c r="D7" s="36"/>
      <c r="E7" s="50" t="str">
        <f aca="true" t="shared" si="1" ref="E7:E24">INDEX(地区別学校一覧,$K7,$I7)</f>
        <v>鶴丸高等学校</v>
      </c>
      <c r="F7" s="49">
        <f t="shared" si="0"/>
        <v>320013</v>
      </c>
      <c r="H7" s="59" t="str">
        <f>INDEX(地区一覧,I7)</f>
        <v>鹿児島地区</v>
      </c>
      <c r="I7" s="59">
        <v>1</v>
      </c>
      <c r="J7" s="59" t="str">
        <f aca="true" t="shared" si="2" ref="J7:J24">INDEX(地区別学校一覧,$K7,$I7)</f>
        <v>鶴丸高等学校</v>
      </c>
      <c r="K7" s="59">
        <v>1</v>
      </c>
    </row>
    <row r="8" spans="1:11" ht="24" customHeight="1">
      <c r="A8" s="70">
        <v>4</v>
      </c>
      <c r="B8" s="20">
        <f>'氏名等'!B8</f>
        <v>0</v>
      </c>
      <c r="C8" s="20">
        <f>'氏名等'!C8</f>
        <v>0</v>
      </c>
      <c r="D8" s="36"/>
      <c r="E8" s="50" t="str">
        <f t="shared" si="1"/>
        <v>鶴丸高等学校</v>
      </c>
      <c r="F8" s="49">
        <f t="shared" si="0"/>
        <v>320013</v>
      </c>
      <c r="H8" s="59" t="str">
        <f aca="true" t="shared" si="3" ref="H8:H24">INDEX(地区一覧,I8)</f>
        <v>鹿児島地区</v>
      </c>
      <c r="I8" s="59">
        <v>1</v>
      </c>
      <c r="J8" s="59" t="str">
        <f t="shared" si="2"/>
        <v>鶴丸高等学校</v>
      </c>
      <c r="K8" s="59">
        <v>1</v>
      </c>
    </row>
    <row r="9" spans="1:11" ht="24" customHeight="1">
      <c r="A9" s="70">
        <v>5</v>
      </c>
      <c r="B9" s="20">
        <f>'氏名等'!B9</f>
        <v>0</v>
      </c>
      <c r="C9" s="20">
        <f>'氏名等'!C9</f>
        <v>0</v>
      </c>
      <c r="D9" s="36"/>
      <c r="E9" s="50" t="str">
        <f t="shared" si="1"/>
        <v>鶴丸高等学校</v>
      </c>
      <c r="F9" s="49">
        <f t="shared" si="0"/>
        <v>320013</v>
      </c>
      <c r="H9" s="59" t="str">
        <f t="shared" si="3"/>
        <v>鹿児島地区</v>
      </c>
      <c r="I9" s="59">
        <v>1</v>
      </c>
      <c r="J9" s="59" t="str">
        <f t="shared" si="2"/>
        <v>鶴丸高等学校</v>
      </c>
      <c r="K9" s="59">
        <v>1</v>
      </c>
    </row>
    <row r="10" spans="1:11" ht="24" customHeight="1">
      <c r="A10" s="70">
        <v>6</v>
      </c>
      <c r="B10" s="20">
        <f>'氏名等'!B10</f>
        <v>0</v>
      </c>
      <c r="C10" s="20">
        <f>'氏名等'!C10</f>
        <v>0</v>
      </c>
      <c r="D10" s="36"/>
      <c r="E10" s="50" t="str">
        <f t="shared" si="1"/>
        <v>鶴丸高等学校</v>
      </c>
      <c r="F10" s="49">
        <f t="shared" si="0"/>
        <v>320013</v>
      </c>
      <c r="H10" s="59" t="str">
        <f t="shared" si="3"/>
        <v>鹿児島地区</v>
      </c>
      <c r="I10" s="59">
        <v>1</v>
      </c>
      <c r="J10" s="59" t="str">
        <f t="shared" si="2"/>
        <v>鶴丸高等学校</v>
      </c>
      <c r="K10" s="59">
        <v>1</v>
      </c>
    </row>
    <row r="11" spans="1:11" ht="24" customHeight="1">
      <c r="A11" s="70">
        <v>7</v>
      </c>
      <c r="B11" s="20">
        <f>'氏名等'!B11</f>
        <v>0</v>
      </c>
      <c r="C11" s="20">
        <f>'氏名等'!C11</f>
        <v>0</v>
      </c>
      <c r="D11" s="36"/>
      <c r="E11" s="50" t="str">
        <f t="shared" si="1"/>
        <v>鶴丸高等学校</v>
      </c>
      <c r="F11" s="49">
        <f t="shared" si="0"/>
        <v>320013</v>
      </c>
      <c r="H11" s="59" t="str">
        <f t="shared" si="3"/>
        <v>鹿児島地区</v>
      </c>
      <c r="I11" s="59">
        <v>1</v>
      </c>
      <c r="J11" s="59" t="str">
        <f t="shared" si="2"/>
        <v>鶴丸高等学校</v>
      </c>
      <c r="K11" s="59">
        <v>1</v>
      </c>
    </row>
    <row r="12" spans="1:11" ht="24" customHeight="1">
      <c r="A12" s="70">
        <v>8</v>
      </c>
      <c r="B12" s="20">
        <f>'氏名等'!B12</f>
        <v>0</v>
      </c>
      <c r="C12" s="20">
        <f>'氏名等'!C12</f>
        <v>0</v>
      </c>
      <c r="D12" s="36"/>
      <c r="E12" s="50" t="str">
        <f t="shared" si="1"/>
        <v>鶴丸高等学校</v>
      </c>
      <c r="F12" s="49">
        <f t="shared" si="0"/>
        <v>320013</v>
      </c>
      <c r="H12" s="59" t="str">
        <f t="shared" si="3"/>
        <v>鹿児島地区</v>
      </c>
      <c r="I12" s="59">
        <v>1</v>
      </c>
      <c r="J12" s="59" t="str">
        <f t="shared" si="2"/>
        <v>鶴丸高等学校</v>
      </c>
      <c r="K12" s="59">
        <v>1</v>
      </c>
    </row>
    <row r="13" spans="1:11" ht="24" customHeight="1">
      <c r="A13" s="70">
        <v>9</v>
      </c>
      <c r="B13" s="20">
        <f>'氏名等'!B13</f>
        <v>0</v>
      </c>
      <c r="C13" s="20">
        <f>'氏名等'!C13</f>
        <v>0</v>
      </c>
      <c r="D13" s="36"/>
      <c r="E13" s="50" t="str">
        <f t="shared" si="1"/>
        <v>鶴丸高等学校</v>
      </c>
      <c r="F13" s="49">
        <f t="shared" si="0"/>
        <v>320013</v>
      </c>
      <c r="H13" s="59" t="str">
        <f t="shared" si="3"/>
        <v>鹿児島地区</v>
      </c>
      <c r="I13" s="59">
        <v>1</v>
      </c>
      <c r="J13" s="59" t="str">
        <f t="shared" si="2"/>
        <v>鶴丸高等学校</v>
      </c>
      <c r="K13" s="59">
        <v>1</v>
      </c>
    </row>
    <row r="14" spans="1:11" ht="24" customHeight="1">
      <c r="A14" s="70">
        <v>10</v>
      </c>
      <c r="B14" s="20">
        <f>'氏名等'!B14</f>
        <v>0</v>
      </c>
      <c r="C14" s="20">
        <f>'氏名等'!C14</f>
        <v>0</v>
      </c>
      <c r="D14" s="36"/>
      <c r="E14" s="50" t="str">
        <f t="shared" si="1"/>
        <v>鶴丸高等学校</v>
      </c>
      <c r="F14" s="49">
        <f t="shared" si="0"/>
        <v>320013</v>
      </c>
      <c r="H14" s="59" t="str">
        <f t="shared" si="3"/>
        <v>鹿児島地区</v>
      </c>
      <c r="I14" s="59">
        <v>1</v>
      </c>
      <c r="J14" s="59" t="str">
        <f t="shared" si="2"/>
        <v>鶴丸高等学校</v>
      </c>
      <c r="K14" s="59">
        <v>1</v>
      </c>
    </row>
    <row r="15" spans="1:11" ht="24" customHeight="1">
      <c r="A15" s="70">
        <v>11</v>
      </c>
      <c r="B15" s="20">
        <f>'氏名等'!B15</f>
        <v>0</v>
      </c>
      <c r="C15" s="20">
        <f>'氏名等'!C15</f>
        <v>0</v>
      </c>
      <c r="D15" s="36"/>
      <c r="E15" s="50" t="str">
        <f t="shared" si="1"/>
        <v>鶴丸高等学校</v>
      </c>
      <c r="F15" s="49">
        <f t="shared" si="0"/>
        <v>320013</v>
      </c>
      <c r="H15" s="59" t="str">
        <f t="shared" si="3"/>
        <v>鹿児島地区</v>
      </c>
      <c r="I15" s="59">
        <v>1</v>
      </c>
      <c r="J15" s="59" t="str">
        <f t="shared" si="2"/>
        <v>鶴丸高等学校</v>
      </c>
      <c r="K15" s="59">
        <v>1</v>
      </c>
    </row>
    <row r="16" spans="1:11" ht="24" customHeight="1">
      <c r="A16" s="70">
        <v>12</v>
      </c>
      <c r="B16" s="20">
        <f>'氏名等'!B16</f>
        <v>0</v>
      </c>
      <c r="C16" s="20">
        <f>'氏名等'!C16</f>
        <v>0</v>
      </c>
      <c r="D16" s="36"/>
      <c r="E16" s="50" t="str">
        <f t="shared" si="1"/>
        <v>鶴丸高等学校</v>
      </c>
      <c r="F16" s="49">
        <f t="shared" si="0"/>
        <v>320013</v>
      </c>
      <c r="H16" s="59" t="str">
        <f t="shared" si="3"/>
        <v>鹿児島地区</v>
      </c>
      <c r="I16" s="59">
        <v>1</v>
      </c>
      <c r="J16" s="59" t="str">
        <f t="shared" si="2"/>
        <v>鶴丸高等学校</v>
      </c>
      <c r="K16" s="59">
        <v>1</v>
      </c>
    </row>
    <row r="17" spans="1:11" ht="24" customHeight="1">
      <c r="A17" s="70">
        <v>13</v>
      </c>
      <c r="B17" s="20">
        <f>'氏名等'!B17</f>
        <v>0</v>
      </c>
      <c r="C17" s="20">
        <f>'氏名等'!C17</f>
        <v>0</v>
      </c>
      <c r="D17" s="36"/>
      <c r="E17" s="50" t="str">
        <f t="shared" si="1"/>
        <v>鶴丸高等学校</v>
      </c>
      <c r="F17" s="49">
        <f t="shared" si="0"/>
        <v>320013</v>
      </c>
      <c r="H17" s="59" t="str">
        <f t="shared" si="3"/>
        <v>鹿児島地区</v>
      </c>
      <c r="I17" s="59">
        <v>1</v>
      </c>
      <c r="J17" s="59" t="str">
        <f t="shared" si="2"/>
        <v>鶴丸高等学校</v>
      </c>
      <c r="K17" s="59">
        <v>1</v>
      </c>
    </row>
    <row r="18" spans="1:11" ht="24" customHeight="1">
      <c r="A18" s="70">
        <v>14</v>
      </c>
      <c r="B18" s="20">
        <f>'氏名等'!B18</f>
        <v>0</v>
      </c>
      <c r="C18" s="20">
        <f>'氏名等'!C18</f>
        <v>0</v>
      </c>
      <c r="D18" s="36"/>
      <c r="E18" s="50" t="str">
        <f t="shared" si="1"/>
        <v>鶴丸高等学校</v>
      </c>
      <c r="F18" s="49">
        <f t="shared" si="0"/>
        <v>320013</v>
      </c>
      <c r="H18" s="59" t="str">
        <f t="shared" si="3"/>
        <v>鹿児島地区</v>
      </c>
      <c r="I18" s="59">
        <v>1</v>
      </c>
      <c r="J18" s="59" t="str">
        <f t="shared" si="2"/>
        <v>鶴丸高等学校</v>
      </c>
      <c r="K18" s="59">
        <v>1</v>
      </c>
    </row>
    <row r="19" spans="1:11" ht="24" customHeight="1">
      <c r="A19" s="70">
        <v>15</v>
      </c>
      <c r="B19" s="20">
        <f>'氏名等'!B19</f>
        <v>0</v>
      </c>
      <c r="C19" s="20">
        <f>'氏名等'!C19</f>
        <v>0</v>
      </c>
      <c r="D19" s="36"/>
      <c r="E19" s="50" t="str">
        <f t="shared" si="1"/>
        <v>鶴丸高等学校</v>
      </c>
      <c r="F19" s="49">
        <f t="shared" si="0"/>
        <v>320013</v>
      </c>
      <c r="H19" s="59" t="str">
        <f t="shared" si="3"/>
        <v>鹿児島地区</v>
      </c>
      <c r="I19" s="59">
        <v>1</v>
      </c>
      <c r="J19" s="59" t="str">
        <f t="shared" si="2"/>
        <v>鶴丸高等学校</v>
      </c>
      <c r="K19" s="59">
        <v>1</v>
      </c>
    </row>
    <row r="20" spans="1:11" ht="24" customHeight="1">
      <c r="A20" s="70">
        <v>16</v>
      </c>
      <c r="B20" s="20">
        <f>'氏名等'!B20</f>
        <v>0</v>
      </c>
      <c r="C20" s="20">
        <f>'氏名等'!C20</f>
        <v>0</v>
      </c>
      <c r="D20" s="36"/>
      <c r="E20" s="50" t="str">
        <f t="shared" si="1"/>
        <v>鶴丸高等学校</v>
      </c>
      <c r="F20" s="49">
        <f t="shared" si="0"/>
        <v>320013</v>
      </c>
      <c r="H20" s="59" t="str">
        <f t="shared" si="3"/>
        <v>鹿児島地区</v>
      </c>
      <c r="I20" s="59">
        <v>1</v>
      </c>
      <c r="J20" s="59" t="str">
        <f t="shared" si="2"/>
        <v>鶴丸高等学校</v>
      </c>
      <c r="K20" s="59">
        <v>1</v>
      </c>
    </row>
    <row r="21" spans="1:11" ht="24" customHeight="1">
      <c r="A21" s="70">
        <v>17</v>
      </c>
      <c r="B21" s="20">
        <f>'氏名等'!B21</f>
        <v>0</v>
      </c>
      <c r="C21" s="20">
        <f>'氏名等'!C21</f>
        <v>0</v>
      </c>
      <c r="D21" s="36"/>
      <c r="E21" s="50" t="str">
        <f t="shared" si="1"/>
        <v>鶴丸高等学校</v>
      </c>
      <c r="F21" s="49">
        <f t="shared" si="0"/>
        <v>320013</v>
      </c>
      <c r="H21" s="59" t="str">
        <f t="shared" si="3"/>
        <v>鹿児島地区</v>
      </c>
      <c r="I21" s="59">
        <v>1</v>
      </c>
      <c r="J21" s="59" t="str">
        <f t="shared" si="2"/>
        <v>鶴丸高等学校</v>
      </c>
      <c r="K21" s="59">
        <v>1</v>
      </c>
    </row>
    <row r="22" spans="1:11" ht="24" customHeight="1">
      <c r="A22" s="70">
        <v>18</v>
      </c>
      <c r="B22" s="20">
        <f>'氏名等'!B22</f>
        <v>0</v>
      </c>
      <c r="C22" s="20">
        <f>'氏名等'!C22</f>
        <v>0</v>
      </c>
      <c r="D22" s="36"/>
      <c r="E22" s="50" t="str">
        <f t="shared" si="1"/>
        <v>鶴丸高等学校</v>
      </c>
      <c r="F22" s="49">
        <f t="shared" si="0"/>
        <v>320013</v>
      </c>
      <c r="H22" s="59" t="str">
        <f t="shared" si="3"/>
        <v>鹿児島地区</v>
      </c>
      <c r="I22" s="59">
        <v>1</v>
      </c>
      <c r="J22" s="59" t="str">
        <f t="shared" si="2"/>
        <v>鶴丸高等学校</v>
      </c>
      <c r="K22" s="59">
        <v>1</v>
      </c>
    </row>
    <row r="23" spans="1:11" ht="24" customHeight="1">
      <c r="A23" s="70">
        <v>19</v>
      </c>
      <c r="B23" s="20">
        <f>'氏名等'!B23</f>
        <v>0</v>
      </c>
      <c r="C23" s="20">
        <f>'氏名等'!C23</f>
        <v>0</v>
      </c>
      <c r="D23" s="36"/>
      <c r="E23" s="50" t="str">
        <f t="shared" si="1"/>
        <v>鶴丸高等学校</v>
      </c>
      <c r="F23" s="49">
        <f t="shared" si="0"/>
        <v>320013</v>
      </c>
      <c r="H23" s="59" t="str">
        <f t="shared" si="3"/>
        <v>鹿児島地区</v>
      </c>
      <c r="I23" s="59">
        <v>1</v>
      </c>
      <c r="J23" s="59" t="str">
        <f t="shared" si="2"/>
        <v>鶴丸高等学校</v>
      </c>
      <c r="K23" s="59">
        <v>1</v>
      </c>
    </row>
    <row r="24" spans="1:11" ht="24" customHeight="1">
      <c r="A24" s="70">
        <v>20</v>
      </c>
      <c r="B24" s="20">
        <f>'氏名等'!B24</f>
        <v>0</v>
      </c>
      <c r="C24" s="20">
        <f>'氏名等'!C24</f>
        <v>0</v>
      </c>
      <c r="D24" s="36"/>
      <c r="E24" s="50" t="str">
        <f t="shared" si="1"/>
        <v>鶴丸高等学校</v>
      </c>
      <c r="F24" s="49">
        <f t="shared" si="0"/>
        <v>320013</v>
      </c>
      <c r="H24" s="59" t="str">
        <f t="shared" si="3"/>
        <v>鹿児島地区</v>
      </c>
      <c r="I24" s="59">
        <v>1</v>
      </c>
      <c r="J24" s="59" t="str">
        <f t="shared" si="2"/>
        <v>鶴丸高等学校</v>
      </c>
      <c r="K24" s="59">
        <v>1</v>
      </c>
    </row>
  </sheetData>
  <dataValidations count="1">
    <dataValidation allowBlank="1" showInputMessage="1" showErrorMessage="1" imeMode="halfAlpha" sqref="D5:D24"/>
  </dataValidations>
  <printOptions/>
  <pageMargins left="0.787" right="0.787" top="0.984" bottom="0.984" header="0.512" footer="0.512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83"/>
  <sheetViews>
    <sheetView showGridLines="0" workbookViewId="0" topLeftCell="A1">
      <pane xSplit="3" ySplit="5" topLeftCell="D27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A7" sqref="A7"/>
    </sheetView>
  </sheetViews>
  <sheetFormatPr defaultColWidth="9.00390625" defaultRowHeight="13.5"/>
  <cols>
    <col min="1" max="1" width="4.875" style="0" customWidth="1"/>
    <col min="3" max="3" width="12.375" style="0" bestFit="1" customWidth="1"/>
    <col min="4" max="4" width="2.875" style="0" customWidth="1"/>
    <col min="5" max="8" width="2.625" style="0" customWidth="1"/>
    <col min="9" max="9" width="2.00390625" style="0" customWidth="1"/>
    <col min="10" max="13" width="1.12109375" style="0" customWidth="1"/>
    <col min="14" max="15" width="2.00390625" style="0" customWidth="1"/>
    <col min="16" max="19" width="1.12109375" style="0" customWidth="1"/>
    <col min="20" max="21" width="2.00390625" style="0" customWidth="1"/>
    <col min="22" max="25" width="1.12109375" style="0" customWidth="1"/>
    <col min="26" max="26" width="0.74609375" style="0" customWidth="1"/>
    <col min="27" max="27" width="2.875" style="0" customWidth="1"/>
    <col min="28" max="31" width="1.12109375" style="0" customWidth="1"/>
    <col min="32" max="33" width="2.00390625" style="0" customWidth="1"/>
    <col min="34" max="37" width="1.12109375" style="0" customWidth="1"/>
    <col min="38" max="39" width="2.00390625" style="0" customWidth="1"/>
    <col min="40" max="43" width="1.12109375" style="0" customWidth="1"/>
    <col min="44" max="44" width="2.00390625" style="0" customWidth="1"/>
    <col min="45" max="45" width="3.125" style="0" customWidth="1"/>
    <col min="46" max="46" width="2.375" style="0" customWidth="1"/>
    <col min="47" max="47" width="3.25390625" style="0" customWidth="1"/>
    <col min="48" max="48" width="9.375" style="0" customWidth="1"/>
  </cols>
  <sheetData>
    <row r="1" spans="4:48" ht="14.1" customHeight="1">
      <c r="D1" s="39" t="s">
        <v>20</v>
      </c>
      <c r="E1" s="242">
        <f>'氏名等'!C5</f>
        <v>0</v>
      </c>
      <c r="F1" s="242"/>
      <c r="G1" s="242"/>
      <c r="H1" s="39" t="s">
        <v>21</v>
      </c>
      <c r="I1" s="239">
        <f>'氏名等'!C6</f>
        <v>0</v>
      </c>
      <c r="J1" s="240"/>
      <c r="K1" s="240"/>
      <c r="L1" s="240"/>
      <c r="M1" s="240"/>
      <c r="N1" s="241"/>
      <c r="O1" s="237" t="s">
        <v>22</v>
      </c>
      <c r="P1" s="237"/>
      <c r="Q1" s="239">
        <f>'氏名等'!C7</f>
        <v>0</v>
      </c>
      <c r="R1" s="240"/>
      <c r="S1" s="240"/>
      <c r="T1" s="240"/>
      <c r="U1" s="240"/>
      <c r="V1" s="241"/>
      <c r="W1" s="237" t="s">
        <v>23</v>
      </c>
      <c r="X1" s="237"/>
      <c r="Y1" s="237"/>
      <c r="Z1" s="239">
        <f>'氏名等'!C8</f>
        <v>0</v>
      </c>
      <c r="AA1" s="240"/>
      <c r="AB1" s="240"/>
      <c r="AC1" s="240"/>
      <c r="AD1" s="240"/>
      <c r="AE1" s="241"/>
      <c r="AF1" s="237" t="s">
        <v>24</v>
      </c>
      <c r="AG1" s="237"/>
      <c r="AH1" s="242">
        <f>'氏名等'!C9</f>
        <v>0</v>
      </c>
      <c r="AI1" s="242"/>
      <c r="AJ1" s="242"/>
      <c r="AK1" s="242"/>
      <c r="AL1" s="242"/>
      <c r="AM1" s="242"/>
      <c r="AN1" s="237" t="s">
        <v>25</v>
      </c>
      <c r="AO1" s="237"/>
      <c r="AP1" s="237"/>
      <c r="AQ1" s="242">
        <f>'氏名等'!C10</f>
        <v>0</v>
      </c>
      <c r="AR1" s="242"/>
      <c r="AS1" s="242"/>
      <c r="AT1" s="242"/>
      <c r="AU1" s="39" t="s">
        <v>26</v>
      </c>
      <c r="AV1" s="38">
        <f>'氏名等'!C11</f>
        <v>0</v>
      </c>
    </row>
    <row r="2" spans="4:48" ht="14.1" customHeight="1">
      <c r="D2" s="39" t="s">
        <v>27</v>
      </c>
      <c r="E2" s="242">
        <f>'氏名等'!C12</f>
        <v>0</v>
      </c>
      <c r="F2" s="242"/>
      <c r="G2" s="242"/>
      <c r="H2" s="39" t="s">
        <v>28</v>
      </c>
      <c r="I2" s="239">
        <f>'氏名等'!C13</f>
        <v>0</v>
      </c>
      <c r="J2" s="240"/>
      <c r="K2" s="240"/>
      <c r="L2" s="240"/>
      <c r="M2" s="240"/>
      <c r="N2" s="241"/>
      <c r="O2" s="237" t="s">
        <v>29</v>
      </c>
      <c r="P2" s="237"/>
      <c r="Q2" s="239">
        <f>'氏名等'!C14</f>
        <v>0</v>
      </c>
      <c r="R2" s="240"/>
      <c r="S2" s="240"/>
      <c r="T2" s="240"/>
      <c r="U2" s="240"/>
      <c r="V2" s="241"/>
      <c r="W2" s="237" t="s">
        <v>30</v>
      </c>
      <c r="X2" s="237"/>
      <c r="Y2" s="237"/>
      <c r="Z2" s="239">
        <f>'氏名等'!C15</f>
        <v>0</v>
      </c>
      <c r="AA2" s="240"/>
      <c r="AB2" s="240"/>
      <c r="AC2" s="240"/>
      <c r="AD2" s="240"/>
      <c r="AE2" s="241"/>
      <c r="AF2" s="237" t="s">
        <v>31</v>
      </c>
      <c r="AG2" s="237"/>
      <c r="AH2" s="242">
        <f>'氏名等'!C16</f>
        <v>0</v>
      </c>
      <c r="AI2" s="242"/>
      <c r="AJ2" s="242"/>
      <c r="AK2" s="242"/>
      <c r="AL2" s="242"/>
      <c r="AM2" s="242"/>
      <c r="AN2" s="237" t="s">
        <v>32</v>
      </c>
      <c r="AO2" s="237"/>
      <c r="AP2" s="237"/>
      <c r="AQ2" s="242">
        <f>'氏名等'!C17</f>
        <v>0</v>
      </c>
      <c r="AR2" s="242"/>
      <c r="AS2" s="242"/>
      <c r="AT2" s="242"/>
      <c r="AU2" s="39" t="s">
        <v>39</v>
      </c>
      <c r="AV2" s="38">
        <f>'氏名等'!C18</f>
        <v>0</v>
      </c>
    </row>
    <row r="3" spans="3:48" ht="14.1" customHeight="1">
      <c r="C3" s="4"/>
      <c r="D3" s="3" t="s">
        <v>33</v>
      </c>
      <c r="E3" s="242">
        <f>'氏名等'!C19</f>
        <v>0</v>
      </c>
      <c r="F3" s="242"/>
      <c r="G3" s="242"/>
      <c r="H3" s="39" t="s">
        <v>38</v>
      </c>
      <c r="I3" s="239">
        <f>'氏名等'!C20</f>
        <v>0</v>
      </c>
      <c r="J3" s="240"/>
      <c r="K3" s="240"/>
      <c r="L3" s="240"/>
      <c r="M3" s="240"/>
      <c r="N3" s="241"/>
      <c r="O3" s="237" t="s">
        <v>34</v>
      </c>
      <c r="P3" s="237"/>
      <c r="Q3" s="239">
        <f>'氏名等'!C21</f>
        <v>0</v>
      </c>
      <c r="R3" s="240"/>
      <c r="S3" s="240"/>
      <c r="T3" s="240"/>
      <c r="U3" s="240"/>
      <c r="V3" s="241"/>
      <c r="W3" s="237" t="s">
        <v>35</v>
      </c>
      <c r="X3" s="237"/>
      <c r="Y3" s="237"/>
      <c r="Z3" s="239">
        <f>'氏名等'!C22</f>
        <v>0</v>
      </c>
      <c r="AA3" s="240"/>
      <c r="AB3" s="240"/>
      <c r="AC3" s="240"/>
      <c r="AD3" s="240"/>
      <c r="AE3" s="241"/>
      <c r="AF3" s="237" t="s">
        <v>36</v>
      </c>
      <c r="AG3" s="237"/>
      <c r="AH3" s="242">
        <f>'氏名等'!C23</f>
        <v>0</v>
      </c>
      <c r="AI3" s="242"/>
      <c r="AJ3" s="242"/>
      <c r="AK3" s="242"/>
      <c r="AL3" s="242"/>
      <c r="AM3" s="242"/>
      <c r="AN3" s="237" t="s">
        <v>37</v>
      </c>
      <c r="AO3" s="237"/>
      <c r="AP3" s="237"/>
      <c r="AQ3" s="242">
        <f>'氏名等'!C24</f>
        <v>0</v>
      </c>
      <c r="AR3" s="242"/>
      <c r="AS3" s="242"/>
      <c r="AT3" s="242"/>
      <c r="AU3" s="8"/>
      <c r="AV3" s="9"/>
    </row>
    <row r="4" ht="22.5" customHeight="1"/>
    <row r="5" ht="24" customHeight="1"/>
    <row r="6" spans="1:46" ht="13.5">
      <c r="A6" s="39"/>
      <c r="B6" s="75" t="s">
        <v>0</v>
      </c>
      <c r="C6" s="75" t="s">
        <v>11</v>
      </c>
      <c r="D6" s="251" t="s">
        <v>128</v>
      </c>
      <c r="E6" s="252"/>
      <c r="F6" s="252"/>
      <c r="G6" s="252"/>
      <c r="H6" s="253"/>
      <c r="I6" s="203" t="s">
        <v>127</v>
      </c>
      <c r="J6" s="204"/>
      <c r="K6" s="204"/>
      <c r="L6" s="204"/>
      <c r="M6" s="204"/>
      <c r="N6" s="205"/>
      <c r="O6" s="203" t="s">
        <v>129</v>
      </c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5"/>
    </row>
    <row r="7" spans="1:46" ht="13.5">
      <c r="A7" s="75">
        <v>1</v>
      </c>
      <c r="B7" s="76">
        <f>'氏名等'!$B5</f>
        <v>0</v>
      </c>
      <c r="C7" s="76">
        <f>'氏名等'!$C5</f>
        <v>0</v>
      </c>
      <c r="D7" s="254"/>
      <c r="E7" s="255"/>
      <c r="F7" s="255"/>
      <c r="G7" s="255"/>
      <c r="H7" s="256"/>
      <c r="I7" s="206"/>
      <c r="J7" s="207"/>
      <c r="K7" s="207"/>
      <c r="L7" s="207"/>
      <c r="M7" s="207"/>
      <c r="N7" s="208"/>
      <c r="O7" s="206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8"/>
    </row>
    <row r="8" spans="1:46" ht="26.1" customHeight="1">
      <c r="A8" s="10"/>
      <c r="B8" s="5"/>
      <c r="C8" s="4"/>
      <c r="D8" s="249" t="s">
        <v>47</v>
      </c>
      <c r="E8" s="250"/>
      <c r="F8" s="250"/>
      <c r="G8" s="250"/>
      <c r="H8" s="250"/>
      <c r="I8" s="209">
        <v>2</v>
      </c>
      <c r="J8" s="210"/>
      <c r="K8" s="210"/>
      <c r="L8" s="210"/>
      <c r="M8" s="210"/>
      <c r="N8" s="211"/>
      <c r="O8" s="243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2"/>
    </row>
    <row r="9" spans="1:46" ht="26.1" customHeight="1">
      <c r="A9" s="6"/>
      <c r="B9" s="5"/>
      <c r="C9" s="4"/>
      <c r="D9" s="248" t="s">
        <v>173</v>
      </c>
      <c r="E9" s="248"/>
      <c r="F9" s="248"/>
      <c r="G9" s="248"/>
      <c r="H9" s="249"/>
      <c r="I9" s="209">
        <v>2</v>
      </c>
      <c r="J9" s="210"/>
      <c r="K9" s="210"/>
      <c r="L9" s="210"/>
      <c r="M9" s="210"/>
      <c r="N9" s="211"/>
      <c r="O9" s="200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2"/>
    </row>
    <row r="10" spans="1:46" ht="26.1" customHeight="1">
      <c r="A10" s="6"/>
      <c r="B10" s="5"/>
      <c r="C10" s="4"/>
      <c r="D10" s="248" t="s">
        <v>48</v>
      </c>
      <c r="E10" s="248"/>
      <c r="F10" s="248"/>
      <c r="G10" s="248"/>
      <c r="H10" s="249"/>
      <c r="I10" s="209">
        <v>2</v>
      </c>
      <c r="J10" s="210"/>
      <c r="K10" s="210"/>
      <c r="L10" s="210"/>
      <c r="M10" s="210"/>
      <c r="N10" s="211"/>
      <c r="O10" s="200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2"/>
    </row>
    <row r="11" spans="1:46" ht="26.1" customHeight="1">
      <c r="A11" s="6"/>
      <c r="B11" s="5"/>
      <c r="C11" s="4"/>
      <c r="D11" s="248" t="s">
        <v>201</v>
      </c>
      <c r="E11" s="248"/>
      <c r="F11" s="248"/>
      <c r="G11" s="248"/>
      <c r="H11" s="249"/>
      <c r="I11" s="209">
        <v>2</v>
      </c>
      <c r="J11" s="210"/>
      <c r="K11" s="210"/>
      <c r="L11" s="210"/>
      <c r="M11" s="210"/>
      <c r="N11" s="211"/>
      <c r="O11" s="200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2"/>
    </row>
    <row r="12" spans="1:46" ht="12.95" customHeight="1">
      <c r="A12" s="222"/>
      <c r="B12" s="222"/>
      <c r="C12" s="266"/>
      <c r="D12" s="259" t="s">
        <v>130</v>
      </c>
      <c r="E12" s="259"/>
      <c r="F12" s="259"/>
      <c r="G12" s="259"/>
      <c r="H12" s="260"/>
      <c r="I12" s="223">
        <v>2</v>
      </c>
      <c r="J12" s="224"/>
      <c r="K12" s="224"/>
      <c r="L12" s="224"/>
      <c r="M12" s="224"/>
      <c r="N12" s="225"/>
      <c r="O12" s="230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6"/>
    </row>
    <row r="13" spans="1:46" ht="12.95" customHeight="1">
      <c r="A13" s="222"/>
      <c r="B13" s="222"/>
      <c r="C13" s="266"/>
      <c r="D13" s="261"/>
      <c r="E13" s="261"/>
      <c r="F13" s="261"/>
      <c r="G13" s="261"/>
      <c r="H13" s="262"/>
      <c r="I13" s="226"/>
      <c r="J13" s="227"/>
      <c r="K13" s="227"/>
      <c r="L13" s="227"/>
      <c r="M13" s="227"/>
      <c r="N13" s="228"/>
      <c r="O13" s="197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9"/>
    </row>
    <row r="14" spans="1:46" ht="26.1" customHeight="1">
      <c r="A14" s="6"/>
      <c r="B14" s="5"/>
      <c r="C14" s="4"/>
      <c r="D14" s="248" t="s">
        <v>174</v>
      </c>
      <c r="E14" s="248"/>
      <c r="F14" s="248"/>
      <c r="G14" s="248"/>
      <c r="H14" s="249"/>
      <c r="I14" s="209">
        <v>2</v>
      </c>
      <c r="J14" s="210"/>
      <c r="K14" s="210"/>
      <c r="L14" s="210"/>
      <c r="M14" s="210"/>
      <c r="N14" s="211"/>
      <c r="O14" s="200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2"/>
    </row>
    <row r="15" spans="1:46" ht="12.95" customHeight="1">
      <c r="A15" s="6"/>
      <c r="B15" s="5"/>
      <c r="C15" s="4"/>
      <c r="D15" s="204"/>
      <c r="E15" s="204"/>
      <c r="F15" s="204"/>
      <c r="G15" s="204"/>
      <c r="H15" s="205"/>
      <c r="I15" s="212"/>
      <c r="J15" s="213"/>
      <c r="K15" s="213"/>
      <c r="L15" s="213"/>
      <c r="M15" s="213"/>
      <c r="N15" s="214"/>
      <c r="O15" s="230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6"/>
    </row>
    <row r="16" spans="1:46" ht="12.95" customHeight="1" thickBot="1">
      <c r="A16" s="6"/>
      <c r="B16" s="5"/>
      <c r="C16" s="4"/>
      <c r="D16" s="257"/>
      <c r="E16" s="257"/>
      <c r="F16" s="257"/>
      <c r="G16" s="257"/>
      <c r="H16" s="258"/>
      <c r="I16" s="234"/>
      <c r="J16" s="235"/>
      <c r="K16" s="235"/>
      <c r="L16" s="235"/>
      <c r="M16" s="235"/>
      <c r="N16" s="236"/>
      <c r="O16" s="231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3"/>
    </row>
    <row r="17" spans="1:46" ht="26.1" customHeight="1" thickBot="1">
      <c r="A17" s="193"/>
      <c r="B17" s="193"/>
      <c r="C17" s="134"/>
      <c r="D17" s="263" t="s">
        <v>178</v>
      </c>
      <c r="E17" s="264"/>
      <c r="F17" s="264"/>
      <c r="G17" s="264"/>
      <c r="H17" s="265"/>
      <c r="I17" s="220" t="s">
        <v>175</v>
      </c>
      <c r="J17" s="229"/>
      <c r="K17" s="229"/>
      <c r="L17" s="229"/>
      <c r="M17" s="229"/>
      <c r="N17" s="229"/>
      <c r="O17" s="229"/>
      <c r="P17" s="229"/>
      <c r="Q17" s="229"/>
      <c r="R17" s="229"/>
      <c r="S17" s="221"/>
      <c r="T17" s="221"/>
      <c r="U17" s="221"/>
      <c r="V17" s="246" t="s">
        <v>40</v>
      </c>
      <c r="W17" s="246"/>
      <c r="X17" s="246"/>
      <c r="Y17" s="247"/>
      <c r="Z17" s="133"/>
      <c r="AA17" s="218" t="s">
        <v>176</v>
      </c>
      <c r="AB17" s="219"/>
      <c r="AC17" s="219"/>
      <c r="AD17" s="219"/>
      <c r="AE17" s="219"/>
      <c r="AF17" s="219"/>
      <c r="AG17" s="219"/>
      <c r="AH17" s="219"/>
      <c r="AI17" s="220"/>
      <c r="AJ17" s="221"/>
      <c r="AK17" s="221"/>
      <c r="AL17" s="221"/>
      <c r="AM17" s="238" t="s">
        <v>40</v>
      </c>
      <c r="AN17" s="238"/>
      <c r="AO17" s="238"/>
      <c r="AP17" s="245"/>
      <c r="AQ17" s="245"/>
      <c r="AR17" s="245"/>
      <c r="AS17" s="238" t="s">
        <v>6</v>
      </c>
      <c r="AT17" s="244"/>
    </row>
    <row r="18" spans="4:44" ht="13.5" customHeigh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20" spans="1:46" ht="13.5" customHeight="1">
      <c r="A20" s="75"/>
      <c r="B20" s="75" t="s">
        <v>0</v>
      </c>
      <c r="C20" s="75" t="s">
        <v>11</v>
      </c>
      <c r="D20" s="251" t="s">
        <v>128</v>
      </c>
      <c r="E20" s="252"/>
      <c r="F20" s="252"/>
      <c r="G20" s="252"/>
      <c r="H20" s="253"/>
      <c r="I20" s="203" t="s">
        <v>127</v>
      </c>
      <c r="J20" s="204"/>
      <c r="K20" s="204"/>
      <c r="L20" s="204"/>
      <c r="M20" s="204"/>
      <c r="N20" s="205"/>
      <c r="O20" s="203" t="s">
        <v>129</v>
      </c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5"/>
    </row>
    <row r="21" spans="1:46" ht="13.5">
      <c r="A21" s="132">
        <v>2</v>
      </c>
      <c r="B21" s="76">
        <f>'氏名等'!$B6</f>
        <v>0</v>
      </c>
      <c r="C21" s="76">
        <f>'氏名等'!$C6</f>
        <v>0</v>
      </c>
      <c r="D21" s="254"/>
      <c r="E21" s="255"/>
      <c r="F21" s="255"/>
      <c r="G21" s="255"/>
      <c r="H21" s="256"/>
      <c r="I21" s="206"/>
      <c r="J21" s="207"/>
      <c r="K21" s="207"/>
      <c r="L21" s="207"/>
      <c r="M21" s="207"/>
      <c r="N21" s="208"/>
      <c r="O21" s="206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8"/>
    </row>
    <row r="22" spans="1:46" ht="26.1" customHeight="1">
      <c r="A22" s="6"/>
      <c r="B22" s="5"/>
      <c r="C22" s="4"/>
      <c r="D22" s="249" t="s">
        <v>47</v>
      </c>
      <c r="E22" s="250"/>
      <c r="F22" s="250"/>
      <c r="G22" s="250"/>
      <c r="H22" s="250"/>
      <c r="I22" s="209">
        <v>2</v>
      </c>
      <c r="J22" s="210"/>
      <c r="K22" s="210"/>
      <c r="L22" s="210"/>
      <c r="M22" s="210"/>
      <c r="N22" s="211"/>
      <c r="O22" s="200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2"/>
    </row>
    <row r="23" spans="1:46" ht="26.1" customHeight="1">
      <c r="A23" s="6"/>
      <c r="B23" s="5"/>
      <c r="C23" s="4"/>
      <c r="D23" s="248" t="s">
        <v>173</v>
      </c>
      <c r="E23" s="248"/>
      <c r="F23" s="248"/>
      <c r="G23" s="248"/>
      <c r="H23" s="249"/>
      <c r="I23" s="209">
        <v>2</v>
      </c>
      <c r="J23" s="210"/>
      <c r="K23" s="210"/>
      <c r="L23" s="210"/>
      <c r="M23" s="210"/>
      <c r="N23" s="211"/>
      <c r="O23" s="200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2"/>
    </row>
    <row r="24" spans="1:46" ht="26.1" customHeight="1">
      <c r="A24" s="6"/>
      <c r="B24" s="5"/>
      <c r="C24" s="4"/>
      <c r="D24" s="248" t="s">
        <v>48</v>
      </c>
      <c r="E24" s="248"/>
      <c r="F24" s="248"/>
      <c r="G24" s="248"/>
      <c r="H24" s="249"/>
      <c r="I24" s="209">
        <v>2</v>
      </c>
      <c r="J24" s="210"/>
      <c r="K24" s="210"/>
      <c r="L24" s="210"/>
      <c r="M24" s="210"/>
      <c r="N24" s="211"/>
      <c r="O24" s="200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2"/>
    </row>
    <row r="25" spans="1:46" ht="26.1" customHeight="1">
      <c r="A25" s="6"/>
      <c r="B25" s="5"/>
      <c r="C25" s="4"/>
      <c r="D25" s="248" t="s">
        <v>201</v>
      </c>
      <c r="E25" s="248"/>
      <c r="F25" s="248"/>
      <c r="G25" s="248"/>
      <c r="H25" s="249"/>
      <c r="I25" s="209">
        <v>2</v>
      </c>
      <c r="J25" s="210"/>
      <c r="K25" s="210"/>
      <c r="L25" s="210"/>
      <c r="M25" s="210"/>
      <c r="N25" s="211"/>
      <c r="O25" s="200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2"/>
    </row>
    <row r="26" spans="1:46" ht="12.95" customHeight="1">
      <c r="A26" s="222"/>
      <c r="B26" s="222"/>
      <c r="C26" s="266"/>
      <c r="D26" s="259" t="s">
        <v>130</v>
      </c>
      <c r="E26" s="259"/>
      <c r="F26" s="259"/>
      <c r="G26" s="259"/>
      <c r="H26" s="260"/>
      <c r="I26" s="223">
        <v>2</v>
      </c>
      <c r="J26" s="224"/>
      <c r="K26" s="224"/>
      <c r="L26" s="224"/>
      <c r="M26" s="224"/>
      <c r="N26" s="225"/>
      <c r="O26" s="230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6"/>
    </row>
    <row r="27" spans="1:46" ht="12.95" customHeight="1">
      <c r="A27" s="222"/>
      <c r="B27" s="222"/>
      <c r="C27" s="266"/>
      <c r="D27" s="261"/>
      <c r="E27" s="261"/>
      <c r="F27" s="261"/>
      <c r="G27" s="261"/>
      <c r="H27" s="262"/>
      <c r="I27" s="226"/>
      <c r="J27" s="227"/>
      <c r="K27" s="227"/>
      <c r="L27" s="227"/>
      <c r="M27" s="227"/>
      <c r="N27" s="228"/>
      <c r="O27" s="197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9"/>
    </row>
    <row r="28" spans="1:46" ht="26.1" customHeight="1">
      <c r="A28" s="6"/>
      <c r="B28" s="5"/>
      <c r="C28" s="4"/>
      <c r="D28" s="248" t="s">
        <v>174</v>
      </c>
      <c r="E28" s="248"/>
      <c r="F28" s="248"/>
      <c r="G28" s="248"/>
      <c r="H28" s="249"/>
      <c r="I28" s="209">
        <v>2</v>
      </c>
      <c r="J28" s="210"/>
      <c r="K28" s="210"/>
      <c r="L28" s="210"/>
      <c r="M28" s="210"/>
      <c r="N28" s="211"/>
      <c r="O28" s="200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2"/>
    </row>
    <row r="29" spans="1:46" ht="12.95" customHeight="1">
      <c r="A29" s="6"/>
      <c r="B29" s="5"/>
      <c r="C29" s="4"/>
      <c r="D29" s="204"/>
      <c r="E29" s="204"/>
      <c r="F29" s="204"/>
      <c r="G29" s="204"/>
      <c r="H29" s="205"/>
      <c r="I29" s="212"/>
      <c r="J29" s="213"/>
      <c r="K29" s="213"/>
      <c r="L29" s="213"/>
      <c r="M29" s="213"/>
      <c r="N29" s="214"/>
      <c r="O29" s="230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6"/>
    </row>
    <row r="30" spans="1:46" ht="12.95" customHeight="1" thickBot="1">
      <c r="A30" s="6"/>
      <c r="B30" s="5"/>
      <c r="C30" s="4"/>
      <c r="D30" s="207"/>
      <c r="E30" s="207"/>
      <c r="F30" s="207"/>
      <c r="G30" s="207"/>
      <c r="H30" s="208"/>
      <c r="I30" s="215"/>
      <c r="J30" s="216"/>
      <c r="K30" s="216"/>
      <c r="L30" s="216"/>
      <c r="M30" s="216"/>
      <c r="N30" s="217"/>
      <c r="O30" s="231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3"/>
    </row>
    <row r="31" spans="1:46" ht="26.1" customHeight="1" thickBot="1">
      <c r="A31" s="193"/>
      <c r="B31" s="193"/>
      <c r="C31" s="134"/>
      <c r="D31" s="263" t="s">
        <v>178</v>
      </c>
      <c r="E31" s="264"/>
      <c r="F31" s="264"/>
      <c r="G31" s="264"/>
      <c r="H31" s="265"/>
      <c r="I31" s="220" t="s">
        <v>175</v>
      </c>
      <c r="J31" s="229"/>
      <c r="K31" s="229"/>
      <c r="L31" s="229"/>
      <c r="M31" s="229"/>
      <c r="N31" s="229"/>
      <c r="O31" s="229"/>
      <c r="P31" s="229"/>
      <c r="Q31" s="229"/>
      <c r="R31" s="229"/>
      <c r="S31" s="221"/>
      <c r="T31" s="221"/>
      <c r="U31" s="221"/>
      <c r="V31" s="246" t="s">
        <v>40</v>
      </c>
      <c r="W31" s="246"/>
      <c r="X31" s="246"/>
      <c r="Y31" s="247"/>
      <c r="Z31" s="133"/>
      <c r="AA31" s="218" t="s">
        <v>176</v>
      </c>
      <c r="AB31" s="219"/>
      <c r="AC31" s="219"/>
      <c r="AD31" s="219"/>
      <c r="AE31" s="219"/>
      <c r="AF31" s="219"/>
      <c r="AG31" s="219"/>
      <c r="AH31" s="219"/>
      <c r="AI31" s="220"/>
      <c r="AJ31" s="221"/>
      <c r="AK31" s="221"/>
      <c r="AL31" s="221"/>
      <c r="AM31" s="238" t="s">
        <v>40</v>
      </c>
      <c r="AN31" s="238"/>
      <c r="AO31" s="238"/>
      <c r="AP31" s="245"/>
      <c r="AQ31" s="245"/>
      <c r="AR31" s="245"/>
      <c r="AS31" s="238" t="s">
        <v>6</v>
      </c>
      <c r="AT31" s="244"/>
    </row>
    <row r="32" spans="4:46" ht="13.5" customHeight="1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2"/>
      <c r="AT32" s="22"/>
    </row>
    <row r="33" spans="45:46" ht="13.5">
      <c r="AS33" s="22"/>
      <c r="AT33" s="22"/>
    </row>
    <row r="34" spans="1:46" ht="13.5" customHeight="1">
      <c r="A34" s="75"/>
      <c r="B34" s="75" t="s">
        <v>0</v>
      </c>
      <c r="C34" s="75" t="s">
        <v>11</v>
      </c>
      <c r="D34" s="251" t="s">
        <v>128</v>
      </c>
      <c r="E34" s="252"/>
      <c r="F34" s="252"/>
      <c r="G34" s="252"/>
      <c r="H34" s="253"/>
      <c r="I34" s="203" t="s">
        <v>127</v>
      </c>
      <c r="J34" s="204"/>
      <c r="K34" s="204"/>
      <c r="L34" s="204"/>
      <c r="M34" s="204"/>
      <c r="N34" s="205"/>
      <c r="O34" s="203" t="s">
        <v>129</v>
      </c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5"/>
    </row>
    <row r="35" spans="1:46" ht="13.5">
      <c r="A35" s="132">
        <v>3</v>
      </c>
      <c r="B35" s="76">
        <f>'氏名等'!$B7</f>
        <v>0</v>
      </c>
      <c r="C35" s="76">
        <f>'氏名等'!$C7</f>
        <v>0</v>
      </c>
      <c r="D35" s="254"/>
      <c r="E35" s="255"/>
      <c r="F35" s="255"/>
      <c r="G35" s="255"/>
      <c r="H35" s="256"/>
      <c r="I35" s="206"/>
      <c r="J35" s="207"/>
      <c r="K35" s="207"/>
      <c r="L35" s="207"/>
      <c r="M35" s="207"/>
      <c r="N35" s="208"/>
      <c r="O35" s="206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8"/>
    </row>
    <row r="36" spans="1:46" ht="26.1" customHeight="1">
      <c r="A36" s="6"/>
      <c r="B36" s="5"/>
      <c r="C36" s="4"/>
      <c r="D36" s="249" t="s">
        <v>47</v>
      </c>
      <c r="E36" s="250"/>
      <c r="F36" s="250"/>
      <c r="G36" s="250"/>
      <c r="H36" s="250"/>
      <c r="I36" s="209">
        <v>2</v>
      </c>
      <c r="J36" s="210"/>
      <c r="K36" s="210"/>
      <c r="L36" s="210"/>
      <c r="M36" s="210"/>
      <c r="N36" s="211"/>
      <c r="O36" s="200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2"/>
    </row>
    <row r="37" spans="1:46" ht="26.1" customHeight="1">
      <c r="A37" s="6"/>
      <c r="B37" s="5"/>
      <c r="C37" s="4"/>
      <c r="D37" s="248" t="s">
        <v>173</v>
      </c>
      <c r="E37" s="248"/>
      <c r="F37" s="248"/>
      <c r="G37" s="248"/>
      <c r="H37" s="249"/>
      <c r="I37" s="209">
        <v>2</v>
      </c>
      <c r="J37" s="210"/>
      <c r="K37" s="210"/>
      <c r="L37" s="210"/>
      <c r="M37" s="210"/>
      <c r="N37" s="211"/>
      <c r="O37" s="200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2"/>
    </row>
    <row r="38" spans="1:46" ht="26.1" customHeight="1">
      <c r="A38" s="6"/>
      <c r="B38" s="5"/>
      <c r="C38" s="4"/>
      <c r="D38" s="248" t="s">
        <v>48</v>
      </c>
      <c r="E38" s="248"/>
      <c r="F38" s="248"/>
      <c r="G38" s="248"/>
      <c r="H38" s="249"/>
      <c r="I38" s="209">
        <v>2</v>
      </c>
      <c r="J38" s="210"/>
      <c r="K38" s="210"/>
      <c r="L38" s="210"/>
      <c r="M38" s="210"/>
      <c r="N38" s="211"/>
      <c r="O38" s="200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2"/>
    </row>
    <row r="39" spans="1:46" ht="26.1" customHeight="1">
      <c r="A39" s="6"/>
      <c r="B39" s="5"/>
      <c r="C39" s="4"/>
      <c r="D39" s="248" t="s">
        <v>201</v>
      </c>
      <c r="E39" s="248"/>
      <c r="F39" s="248"/>
      <c r="G39" s="248"/>
      <c r="H39" s="249"/>
      <c r="I39" s="209">
        <v>2</v>
      </c>
      <c r="J39" s="210"/>
      <c r="K39" s="210"/>
      <c r="L39" s="210"/>
      <c r="M39" s="210"/>
      <c r="N39" s="211"/>
      <c r="O39" s="200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2"/>
    </row>
    <row r="40" spans="1:46" ht="12.95" customHeight="1">
      <c r="A40" s="269"/>
      <c r="B40" s="269"/>
      <c r="C40" s="266"/>
      <c r="D40" s="259" t="s">
        <v>130</v>
      </c>
      <c r="E40" s="259"/>
      <c r="F40" s="259"/>
      <c r="G40" s="259"/>
      <c r="H40" s="260"/>
      <c r="I40" s="223">
        <v>2</v>
      </c>
      <c r="J40" s="224"/>
      <c r="K40" s="224"/>
      <c r="L40" s="224"/>
      <c r="M40" s="224"/>
      <c r="N40" s="225"/>
      <c r="O40" s="194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6"/>
    </row>
    <row r="41" spans="1:46" ht="12.95" customHeight="1">
      <c r="A41" s="269"/>
      <c r="B41" s="269"/>
      <c r="C41" s="266"/>
      <c r="D41" s="261"/>
      <c r="E41" s="261"/>
      <c r="F41" s="261"/>
      <c r="G41" s="261"/>
      <c r="H41" s="262"/>
      <c r="I41" s="226"/>
      <c r="J41" s="227"/>
      <c r="K41" s="227"/>
      <c r="L41" s="227"/>
      <c r="M41" s="227"/>
      <c r="N41" s="228"/>
      <c r="O41" s="197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9"/>
    </row>
    <row r="42" spans="1:46" ht="26.1" customHeight="1">
      <c r="A42" s="6"/>
      <c r="B42" s="5"/>
      <c r="C42" s="4"/>
      <c r="D42" s="248" t="s">
        <v>174</v>
      </c>
      <c r="E42" s="248"/>
      <c r="F42" s="248"/>
      <c r="G42" s="248"/>
      <c r="H42" s="249"/>
      <c r="I42" s="209">
        <v>2</v>
      </c>
      <c r="J42" s="210"/>
      <c r="K42" s="210"/>
      <c r="L42" s="210"/>
      <c r="M42" s="210"/>
      <c r="N42" s="211"/>
      <c r="O42" s="200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2"/>
    </row>
    <row r="43" spans="1:46" ht="12.95" customHeight="1">
      <c r="A43" s="6"/>
      <c r="B43" s="5"/>
      <c r="C43" s="4"/>
      <c r="D43" s="204"/>
      <c r="E43" s="204"/>
      <c r="F43" s="204"/>
      <c r="G43" s="204"/>
      <c r="H43" s="205"/>
      <c r="I43" s="212"/>
      <c r="J43" s="213"/>
      <c r="K43" s="213"/>
      <c r="L43" s="213"/>
      <c r="M43" s="213"/>
      <c r="N43" s="214"/>
      <c r="O43" s="230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6"/>
    </row>
    <row r="44" spans="1:46" ht="12.95" customHeight="1" thickBot="1">
      <c r="A44" s="6"/>
      <c r="B44" s="5"/>
      <c r="C44" s="4"/>
      <c r="D44" s="207"/>
      <c r="E44" s="207"/>
      <c r="F44" s="207"/>
      <c r="G44" s="207"/>
      <c r="H44" s="208"/>
      <c r="I44" s="215"/>
      <c r="J44" s="216"/>
      <c r="K44" s="216"/>
      <c r="L44" s="216"/>
      <c r="M44" s="216"/>
      <c r="N44" s="217"/>
      <c r="O44" s="231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3"/>
    </row>
    <row r="45" spans="1:46" ht="26.1" customHeight="1" thickBot="1">
      <c r="A45" s="193"/>
      <c r="B45" s="193"/>
      <c r="C45" s="134"/>
      <c r="D45" s="263" t="s">
        <v>178</v>
      </c>
      <c r="E45" s="264"/>
      <c r="F45" s="264"/>
      <c r="G45" s="264"/>
      <c r="H45" s="265"/>
      <c r="I45" s="220" t="s">
        <v>175</v>
      </c>
      <c r="J45" s="229"/>
      <c r="K45" s="229"/>
      <c r="L45" s="229"/>
      <c r="M45" s="229"/>
      <c r="N45" s="229"/>
      <c r="O45" s="229"/>
      <c r="P45" s="229"/>
      <c r="Q45" s="229"/>
      <c r="R45" s="229"/>
      <c r="S45" s="221"/>
      <c r="T45" s="221"/>
      <c r="U45" s="221"/>
      <c r="V45" s="246" t="s">
        <v>40</v>
      </c>
      <c r="W45" s="246"/>
      <c r="X45" s="246"/>
      <c r="Y45" s="247"/>
      <c r="Z45" s="133"/>
      <c r="AA45" s="218" t="s">
        <v>176</v>
      </c>
      <c r="AB45" s="219"/>
      <c r="AC45" s="219"/>
      <c r="AD45" s="219"/>
      <c r="AE45" s="219"/>
      <c r="AF45" s="219"/>
      <c r="AG45" s="219"/>
      <c r="AH45" s="219"/>
      <c r="AI45" s="220"/>
      <c r="AJ45" s="221"/>
      <c r="AK45" s="221"/>
      <c r="AL45" s="221"/>
      <c r="AM45" s="238" t="s">
        <v>40</v>
      </c>
      <c r="AN45" s="238"/>
      <c r="AO45" s="238"/>
      <c r="AP45" s="245"/>
      <c r="AQ45" s="245"/>
      <c r="AR45" s="245"/>
      <c r="AS45" s="238" t="s">
        <v>6</v>
      </c>
      <c r="AT45" s="244"/>
    </row>
    <row r="46" spans="4:46" ht="13.5" customHeight="1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2"/>
      <c r="AT46" s="22"/>
    </row>
    <row r="47" spans="45:46" ht="13.5">
      <c r="AS47" s="22"/>
      <c r="AT47" s="22"/>
    </row>
    <row r="48" spans="1:46" ht="13.5" customHeight="1">
      <c r="A48" s="75"/>
      <c r="B48" s="75" t="s">
        <v>0</v>
      </c>
      <c r="C48" s="75" t="s">
        <v>11</v>
      </c>
      <c r="D48" s="251" t="s">
        <v>128</v>
      </c>
      <c r="E48" s="252"/>
      <c r="F48" s="252"/>
      <c r="G48" s="252"/>
      <c r="H48" s="253"/>
      <c r="I48" s="203" t="s">
        <v>127</v>
      </c>
      <c r="J48" s="204"/>
      <c r="K48" s="204"/>
      <c r="L48" s="204"/>
      <c r="M48" s="204"/>
      <c r="N48" s="205"/>
      <c r="O48" s="203" t="s">
        <v>129</v>
      </c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5"/>
    </row>
    <row r="49" spans="1:46" ht="13.5">
      <c r="A49" s="132">
        <v>4</v>
      </c>
      <c r="B49" s="76">
        <f>'氏名等'!$B8</f>
        <v>0</v>
      </c>
      <c r="C49" s="76">
        <f>'氏名等'!$C8</f>
        <v>0</v>
      </c>
      <c r="D49" s="254"/>
      <c r="E49" s="255"/>
      <c r="F49" s="255"/>
      <c r="G49" s="255"/>
      <c r="H49" s="256"/>
      <c r="I49" s="206"/>
      <c r="J49" s="207"/>
      <c r="K49" s="207"/>
      <c r="L49" s="207"/>
      <c r="M49" s="207"/>
      <c r="N49" s="208"/>
      <c r="O49" s="206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8"/>
    </row>
    <row r="50" spans="1:46" ht="26.1" customHeight="1">
      <c r="A50" s="6"/>
      <c r="B50" s="5"/>
      <c r="C50" s="4"/>
      <c r="D50" s="249" t="s">
        <v>47</v>
      </c>
      <c r="E50" s="250"/>
      <c r="F50" s="250"/>
      <c r="G50" s="250"/>
      <c r="H50" s="250"/>
      <c r="I50" s="209">
        <v>2</v>
      </c>
      <c r="J50" s="210"/>
      <c r="K50" s="210"/>
      <c r="L50" s="210"/>
      <c r="M50" s="210"/>
      <c r="N50" s="211"/>
      <c r="O50" s="200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2"/>
    </row>
    <row r="51" spans="1:46" ht="26.1" customHeight="1">
      <c r="A51" s="6"/>
      <c r="B51" s="5"/>
      <c r="C51" s="4"/>
      <c r="D51" s="248" t="s">
        <v>173</v>
      </c>
      <c r="E51" s="248"/>
      <c r="F51" s="248"/>
      <c r="G51" s="248"/>
      <c r="H51" s="249"/>
      <c r="I51" s="209">
        <v>2</v>
      </c>
      <c r="J51" s="210"/>
      <c r="K51" s="210"/>
      <c r="L51" s="210"/>
      <c r="M51" s="210"/>
      <c r="N51" s="211"/>
      <c r="O51" s="200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2"/>
    </row>
    <row r="52" spans="1:46" ht="26.1" customHeight="1">
      <c r="A52" s="6"/>
      <c r="B52" s="5"/>
      <c r="C52" s="4"/>
      <c r="D52" s="248" t="s">
        <v>48</v>
      </c>
      <c r="E52" s="248"/>
      <c r="F52" s="248"/>
      <c r="G52" s="248"/>
      <c r="H52" s="249"/>
      <c r="I52" s="209">
        <v>2</v>
      </c>
      <c r="J52" s="210"/>
      <c r="K52" s="210"/>
      <c r="L52" s="210"/>
      <c r="M52" s="210"/>
      <c r="N52" s="211"/>
      <c r="O52" s="200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2"/>
    </row>
    <row r="53" spans="1:46" ht="26.1" customHeight="1">
      <c r="A53" s="6"/>
      <c r="B53" s="5"/>
      <c r="C53" s="4"/>
      <c r="D53" s="248" t="s">
        <v>201</v>
      </c>
      <c r="E53" s="248"/>
      <c r="F53" s="248"/>
      <c r="G53" s="248"/>
      <c r="H53" s="249"/>
      <c r="I53" s="209">
        <v>2</v>
      </c>
      <c r="J53" s="210"/>
      <c r="K53" s="210"/>
      <c r="L53" s="210"/>
      <c r="M53" s="210"/>
      <c r="N53" s="211"/>
      <c r="O53" s="200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2"/>
    </row>
    <row r="54" spans="1:46" ht="12.95" customHeight="1">
      <c r="A54" s="222"/>
      <c r="B54" s="222"/>
      <c r="C54" s="266"/>
      <c r="D54" s="259" t="s">
        <v>130</v>
      </c>
      <c r="E54" s="259"/>
      <c r="F54" s="259"/>
      <c r="G54" s="259"/>
      <c r="H54" s="260"/>
      <c r="I54" s="223">
        <v>2</v>
      </c>
      <c r="J54" s="224"/>
      <c r="K54" s="224"/>
      <c r="L54" s="224"/>
      <c r="M54" s="224"/>
      <c r="N54" s="225"/>
      <c r="O54" s="194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6"/>
    </row>
    <row r="55" spans="1:46" ht="12.95" customHeight="1">
      <c r="A55" s="222"/>
      <c r="B55" s="222"/>
      <c r="C55" s="266"/>
      <c r="D55" s="261"/>
      <c r="E55" s="261"/>
      <c r="F55" s="261"/>
      <c r="G55" s="261"/>
      <c r="H55" s="262"/>
      <c r="I55" s="226"/>
      <c r="J55" s="227"/>
      <c r="K55" s="227"/>
      <c r="L55" s="227"/>
      <c r="M55" s="227"/>
      <c r="N55" s="228"/>
      <c r="O55" s="197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9"/>
    </row>
    <row r="56" spans="1:46" ht="26.1" customHeight="1">
      <c r="A56" s="6"/>
      <c r="B56" s="5"/>
      <c r="C56" s="4"/>
      <c r="D56" s="248" t="s">
        <v>174</v>
      </c>
      <c r="E56" s="248"/>
      <c r="F56" s="248"/>
      <c r="G56" s="248"/>
      <c r="H56" s="249"/>
      <c r="I56" s="209">
        <v>2</v>
      </c>
      <c r="J56" s="210"/>
      <c r="K56" s="210"/>
      <c r="L56" s="210"/>
      <c r="M56" s="210"/>
      <c r="N56" s="211"/>
      <c r="O56" s="200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2"/>
    </row>
    <row r="57" spans="1:46" ht="12.95" customHeight="1">
      <c r="A57" s="6"/>
      <c r="B57" s="5"/>
      <c r="C57" s="4"/>
      <c r="D57" s="204"/>
      <c r="E57" s="204"/>
      <c r="F57" s="204"/>
      <c r="G57" s="204"/>
      <c r="H57" s="205"/>
      <c r="I57" s="212"/>
      <c r="J57" s="213"/>
      <c r="K57" s="213"/>
      <c r="L57" s="213"/>
      <c r="M57" s="213"/>
      <c r="N57" s="214"/>
      <c r="O57" s="230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6"/>
    </row>
    <row r="58" spans="1:46" ht="12.95" customHeight="1" thickBot="1">
      <c r="A58" s="6"/>
      <c r="B58" s="5"/>
      <c r="C58" s="4"/>
      <c r="D58" s="207"/>
      <c r="E58" s="207"/>
      <c r="F58" s="207"/>
      <c r="G58" s="207"/>
      <c r="H58" s="208"/>
      <c r="I58" s="215"/>
      <c r="J58" s="216"/>
      <c r="K58" s="216"/>
      <c r="L58" s="216"/>
      <c r="M58" s="216"/>
      <c r="N58" s="217"/>
      <c r="O58" s="231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3"/>
    </row>
    <row r="59" spans="1:46" ht="26.1" customHeight="1" thickBot="1">
      <c r="A59" s="193"/>
      <c r="B59" s="193"/>
      <c r="C59" s="134"/>
      <c r="D59" s="263" t="s">
        <v>178</v>
      </c>
      <c r="E59" s="264"/>
      <c r="F59" s="264"/>
      <c r="G59" s="264"/>
      <c r="H59" s="265"/>
      <c r="I59" s="220" t="s">
        <v>175</v>
      </c>
      <c r="J59" s="229"/>
      <c r="K59" s="229"/>
      <c r="L59" s="229"/>
      <c r="M59" s="229"/>
      <c r="N59" s="229"/>
      <c r="O59" s="229"/>
      <c r="P59" s="229"/>
      <c r="Q59" s="229"/>
      <c r="R59" s="229"/>
      <c r="S59" s="221"/>
      <c r="T59" s="221"/>
      <c r="U59" s="221"/>
      <c r="V59" s="246" t="s">
        <v>40</v>
      </c>
      <c r="W59" s="246"/>
      <c r="X59" s="246"/>
      <c r="Y59" s="247"/>
      <c r="Z59" s="133"/>
      <c r="AA59" s="218" t="s">
        <v>176</v>
      </c>
      <c r="AB59" s="219"/>
      <c r="AC59" s="219"/>
      <c r="AD59" s="219"/>
      <c r="AE59" s="219"/>
      <c r="AF59" s="219"/>
      <c r="AG59" s="219"/>
      <c r="AH59" s="219"/>
      <c r="AI59" s="220"/>
      <c r="AJ59" s="221"/>
      <c r="AK59" s="221"/>
      <c r="AL59" s="221"/>
      <c r="AM59" s="238" t="s">
        <v>40</v>
      </c>
      <c r="AN59" s="238"/>
      <c r="AO59" s="238"/>
      <c r="AP59" s="245"/>
      <c r="AQ59" s="245"/>
      <c r="AR59" s="245"/>
      <c r="AS59" s="238" t="s">
        <v>6</v>
      </c>
      <c r="AT59" s="244"/>
    </row>
    <row r="60" spans="4:46" ht="13.5" customHeight="1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2"/>
      <c r="AT60" s="22"/>
    </row>
    <row r="61" spans="45:46" ht="13.5">
      <c r="AS61" s="22"/>
      <c r="AT61" s="22"/>
    </row>
    <row r="62" spans="1:46" ht="13.5" customHeight="1">
      <c r="A62" s="75"/>
      <c r="B62" s="75" t="s">
        <v>0</v>
      </c>
      <c r="C62" s="75" t="s">
        <v>11</v>
      </c>
      <c r="D62" s="251" t="s">
        <v>128</v>
      </c>
      <c r="E62" s="252"/>
      <c r="F62" s="252"/>
      <c r="G62" s="252"/>
      <c r="H62" s="253"/>
      <c r="I62" s="203" t="s">
        <v>127</v>
      </c>
      <c r="J62" s="204"/>
      <c r="K62" s="204"/>
      <c r="L62" s="204"/>
      <c r="M62" s="204"/>
      <c r="N62" s="205"/>
      <c r="O62" s="203" t="s">
        <v>129</v>
      </c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5"/>
    </row>
    <row r="63" spans="1:46" ht="13.5">
      <c r="A63" s="132">
        <v>5</v>
      </c>
      <c r="B63" s="76">
        <f>'氏名等'!$B9</f>
        <v>0</v>
      </c>
      <c r="C63" s="76">
        <f>'氏名等'!$C9</f>
        <v>0</v>
      </c>
      <c r="D63" s="254"/>
      <c r="E63" s="255"/>
      <c r="F63" s="255"/>
      <c r="G63" s="255"/>
      <c r="H63" s="256"/>
      <c r="I63" s="206"/>
      <c r="J63" s="207"/>
      <c r="K63" s="207"/>
      <c r="L63" s="207"/>
      <c r="M63" s="207"/>
      <c r="N63" s="208"/>
      <c r="O63" s="206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8"/>
    </row>
    <row r="64" spans="1:46" ht="26.1" customHeight="1">
      <c r="A64" s="6"/>
      <c r="B64" s="5"/>
      <c r="C64" s="4"/>
      <c r="D64" s="249" t="s">
        <v>47</v>
      </c>
      <c r="E64" s="250"/>
      <c r="F64" s="250"/>
      <c r="G64" s="250"/>
      <c r="H64" s="250"/>
      <c r="I64" s="209">
        <v>2</v>
      </c>
      <c r="J64" s="210"/>
      <c r="K64" s="210"/>
      <c r="L64" s="210"/>
      <c r="M64" s="210"/>
      <c r="N64" s="211"/>
      <c r="O64" s="200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2"/>
    </row>
    <row r="65" spans="1:46" ht="26.1" customHeight="1">
      <c r="A65" s="6"/>
      <c r="B65" s="5"/>
      <c r="C65" s="4"/>
      <c r="D65" s="248" t="s">
        <v>173</v>
      </c>
      <c r="E65" s="248"/>
      <c r="F65" s="248"/>
      <c r="G65" s="248"/>
      <c r="H65" s="249"/>
      <c r="I65" s="209">
        <v>2</v>
      </c>
      <c r="J65" s="210"/>
      <c r="K65" s="210"/>
      <c r="L65" s="210"/>
      <c r="M65" s="210"/>
      <c r="N65" s="211"/>
      <c r="O65" s="200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2"/>
    </row>
    <row r="66" spans="1:46" ht="26.1" customHeight="1">
      <c r="A66" s="6"/>
      <c r="B66" s="5"/>
      <c r="C66" s="4"/>
      <c r="D66" s="248" t="s">
        <v>48</v>
      </c>
      <c r="E66" s="248"/>
      <c r="F66" s="248"/>
      <c r="G66" s="248"/>
      <c r="H66" s="249"/>
      <c r="I66" s="209">
        <v>2</v>
      </c>
      <c r="J66" s="210"/>
      <c r="K66" s="210"/>
      <c r="L66" s="210"/>
      <c r="M66" s="210"/>
      <c r="N66" s="211"/>
      <c r="O66" s="200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2"/>
    </row>
    <row r="67" spans="1:46" ht="26.1" customHeight="1">
      <c r="A67" s="6"/>
      <c r="B67" s="5"/>
      <c r="C67" s="4"/>
      <c r="D67" s="248" t="s">
        <v>201</v>
      </c>
      <c r="E67" s="248"/>
      <c r="F67" s="248"/>
      <c r="G67" s="248"/>
      <c r="H67" s="249"/>
      <c r="I67" s="209">
        <v>2</v>
      </c>
      <c r="J67" s="210"/>
      <c r="K67" s="210"/>
      <c r="L67" s="210"/>
      <c r="M67" s="210"/>
      <c r="N67" s="211"/>
      <c r="O67" s="200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2"/>
    </row>
    <row r="68" spans="1:46" ht="12.95" customHeight="1">
      <c r="A68" s="267"/>
      <c r="B68" s="267"/>
      <c r="C68" s="268"/>
      <c r="D68" s="259" t="s">
        <v>130</v>
      </c>
      <c r="E68" s="259"/>
      <c r="F68" s="259"/>
      <c r="G68" s="259"/>
      <c r="H68" s="260"/>
      <c r="I68" s="223">
        <v>2</v>
      </c>
      <c r="J68" s="224"/>
      <c r="K68" s="224"/>
      <c r="L68" s="224"/>
      <c r="M68" s="224"/>
      <c r="N68" s="225"/>
      <c r="O68" s="194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6"/>
    </row>
    <row r="69" spans="1:46" ht="12.95" customHeight="1">
      <c r="A69" s="267"/>
      <c r="B69" s="267"/>
      <c r="C69" s="268"/>
      <c r="D69" s="261"/>
      <c r="E69" s="261"/>
      <c r="F69" s="261"/>
      <c r="G69" s="261"/>
      <c r="H69" s="262"/>
      <c r="I69" s="226"/>
      <c r="J69" s="227"/>
      <c r="K69" s="227"/>
      <c r="L69" s="227"/>
      <c r="M69" s="227"/>
      <c r="N69" s="228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9"/>
    </row>
    <row r="70" spans="1:46" ht="26.1" customHeight="1">
      <c r="A70" s="6"/>
      <c r="B70" s="5"/>
      <c r="C70" s="4"/>
      <c r="D70" s="248" t="s">
        <v>174</v>
      </c>
      <c r="E70" s="248"/>
      <c r="F70" s="248"/>
      <c r="G70" s="248"/>
      <c r="H70" s="249"/>
      <c r="I70" s="209">
        <v>2</v>
      </c>
      <c r="J70" s="210"/>
      <c r="K70" s="210"/>
      <c r="L70" s="210"/>
      <c r="M70" s="210"/>
      <c r="N70" s="211"/>
      <c r="O70" s="200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2"/>
    </row>
    <row r="71" spans="1:46" ht="12.95" customHeight="1">
      <c r="A71" s="6"/>
      <c r="B71" s="5"/>
      <c r="C71" s="4"/>
      <c r="D71" s="204"/>
      <c r="E71" s="204"/>
      <c r="F71" s="204"/>
      <c r="G71" s="204"/>
      <c r="H71" s="205"/>
      <c r="I71" s="212"/>
      <c r="J71" s="213"/>
      <c r="K71" s="213"/>
      <c r="L71" s="213"/>
      <c r="M71" s="213"/>
      <c r="N71" s="214"/>
      <c r="O71" s="230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6"/>
    </row>
    <row r="72" spans="1:46" ht="12.95" customHeight="1" thickBot="1">
      <c r="A72" s="6"/>
      <c r="B72" s="5"/>
      <c r="C72" s="4"/>
      <c r="D72" s="207"/>
      <c r="E72" s="207"/>
      <c r="F72" s="207"/>
      <c r="G72" s="207"/>
      <c r="H72" s="208"/>
      <c r="I72" s="215"/>
      <c r="J72" s="216"/>
      <c r="K72" s="216"/>
      <c r="L72" s="216"/>
      <c r="M72" s="216"/>
      <c r="N72" s="217"/>
      <c r="O72" s="231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3"/>
    </row>
    <row r="73" spans="1:46" ht="26.1" customHeight="1" thickBot="1">
      <c r="A73" s="193"/>
      <c r="B73" s="193"/>
      <c r="C73" s="134"/>
      <c r="D73" s="263" t="s">
        <v>178</v>
      </c>
      <c r="E73" s="264"/>
      <c r="F73" s="264"/>
      <c r="G73" s="264"/>
      <c r="H73" s="265"/>
      <c r="I73" s="220" t="s">
        <v>175</v>
      </c>
      <c r="J73" s="229"/>
      <c r="K73" s="229"/>
      <c r="L73" s="229"/>
      <c r="M73" s="229"/>
      <c r="N73" s="229"/>
      <c r="O73" s="229"/>
      <c r="P73" s="229"/>
      <c r="Q73" s="229"/>
      <c r="R73" s="229"/>
      <c r="S73" s="221"/>
      <c r="T73" s="221"/>
      <c r="U73" s="221"/>
      <c r="V73" s="246" t="s">
        <v>40</v>
      </c>
      <c r="W73" s="246"/>
      <c r="X73" s="246"/>
      <c r="Y73" s="247"/>
      <c r="Z73" s="133"/>
      <c r="AA73" s="218" t="s">
        <v>176</v>
      </c>
      <c r="AB73" s="219"/>
      <c r="AC73" s="219"/>
      <c r="AD73" s="219"/>
      <c r="AE73" s="219"/>
      <c r="AF73" s="219"/>
      <c r="AG73" s="219"/>
      <c r="AH73" s="219"/>
      <c r="AI73" s="220"/>
      <c r="AJ73" s="221"/>
      <c r="AK73" s="221"/>
      <c r="AL73" s="221"/>
      <c r="AM73" s="238" t="s">
        <v>40</v>
      </c>
      <c r="AN73" s="238"/>
      <c r="AO73" s="238"/>
      <c r="AP73" s="245"/>
      <c r="AQ73" s="245"/>
      <c r="AR73" s="245"/>
      <c r="AS73" s="238" t="s">
        <v>6</v>
      </c>
      <c r="AT73" s="244"/>
    </row>
    <row r="74" spans="4:46" ht="13.5" customHeight="1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2"/>
      <c r="AT74" s="22"/>
    </row>
    <row r="75" spans="45:46" ht="13.5">
      <c r="AS75" s="22"/>
      <c r="AT75" s="22"/>
    </row>
    <row r="76" spans="1:46" ht="13.5" customHeight="1">
      <c r="A76" s="75"/>
      <c r="B76" s="75" t="s">
        <v>0</v>
      </c>
      <c r="C76" s="75" t="s">
        <v>11</v>
      </c>
      <c r="D76" s="251" t="s">
        <v>128</v>
      </c>
      <c r="E76" s="252"/>
      <c r="F76" s="252"/>
      <c r="G76" s="252"/>
      <c r="H76" s="253"/>
      <c r="I76" s="203" t="s">
        <v>127</v>
      </c>
      <c r="J76" s="204"/>
      <c r="K76" s="204"/>
      <c r="L76" s="204"/>
      <c r="M76" s="204"/>
      <c r="N76" s="205"/>
      <c r="O76" s="203" t="s">
        <v>129</v>
      </c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5"/>
    </row>
    <row r="77" spans="1:46" ht="13.5">
      <c r="A77" s="132">
        <v>6</v>
      </c>
      <c r="B77" s="76">
        <f>'氏名等'!$B10</f>
        <v>0</v>
      </c>
      <c r="C77" s="76">
        <f>'氏名等'!$C10</f>
        <v>0</v>
      </c>
      <c r="D77" s="254"/>
      <c r="E77" s="255"/>
      <c r="F77" s="255"/>
      <c r="G77" s="255"/>
      <c r="H77" s="256"/>
      <c r="I77" s="206"/>
      <c r="J77" s="207"/>
      <c r="K77" s="207"/>
      <c r="L77" s="207"/>
      <c r="M77" s="207"/>
      <c r="N77" s="208"/>
      <c r="O77" s="206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8"/>
    </row>
    <row r="78" spans="1:46" ht="26.1" customHeight="1">
      <c r="A78" s="6"/>
      <c r="B78" s="5"/>
      <c r="C78" s="4"/>
      <c r="D78" s="249" t="s">
        <v>47</v>
      </c>
      <c r="E78" s="250"/>
      <c r="F78" s="250"/>
      <c r="G78" s="250"/>
      <c r="H78" s="250"/>
      <c r="I78" s="209">
        <v>2</v>
      </c>
      <c r="J78" s="210"/>
      <c r="K78" s="210"/>
      <c r="L78" s="210"/>
      <c r="M78" s="210"/>
      <c r="N78" s="211"/>
      <c r="O78" s="200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2"/>
    </row>
    <row r="79" spans="1:46" ht="26.1" customHeight="1">
      <c r="A79" s="6"/>
      <c r="B79" s="5"/>
      <c r="C79" s="4"/>
      <c r="D79" s="248" t="s">
        <v>173</v>
      </c>
      <c r="E79" s="248"/>
      <c r="F79" s="248"/>
      <c r="G79" s="248"/>
      <c r="H79" s="249"/>
      <c r="I79" s="209">
        <v>2</v>
      </c>
      <c r="J79" s="210"/>
      <c r="K79" s="210"/>
      <c r="L79" s="210"/>
      <c r="M79" s="210"/>
      <c r="N79" s="211"/>
      <c r="O79" s="200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2"/>
    </row>
    <row r="80" spans="1:46" ht="26.1" customHeight="1">
      <c r="A80" s="6"/>
      <c r="B80" s="5"/>
      <c r="C80" s="4"/>
      <c r="D80" s="248" t="s">
        <v>48</v>
      </c>
      <c r="E80" s="248"/>
      <c r="F80" s="248"/>
      <c r="G80" s="248"/>
      <c r="H80" s="249"/>
      <c r="I80" s="209">
        <v>2</v>
      </c>
      <c r="J80" s="210"/>
      <c r="K80" s="210"/>
      <c r="L80" s="210"/>
      <c r="M80" s="210"/>
      <c r="N80" s="211"/>
      <c r="O80" s="200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2"/>
    </row>
    <row r="81" spans="1:46" ht="26.1" customHeight="1">
      <c r="A81" s="6"/>
      <c r="B81" s="5"/>
      <c r="C81" s="4"/>
      <c r="D81" s="248" t="s">
        <v>201</v>
      </c>
      <c r="E81" s="248"/>
      <c r="F81" s="248"/>
      <c r="G81" s="248"/>
      <c r="H81" s="249"/>
      <c r="I81" s="209">
        <v>2</v>
      </c>
      <c r="J81" s="210"/>
      <c r="K81" s="210"/>
      <c r="L81" s="210"/>
      <c r="M81" s="210"/>
      <c r="N81" s="211"/>
      <c r="O81" s="200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2"/>
    </row>
    <row r="82" spans="1:46" ht="12.95" customHeight="1">
      <c r="A82" s="222"/>
      <c r="B82" s="222"/>
      <c r="C82" s="266"/>
      <c r="D82" s="259" t="s">
        <v>130</v>
      </c>
      <c r="E82" s="259"/>
      <c r="F82" s="259"/>
      <c r="G82" s="259"/>
      <c r="H82" s="260"/>
      <c r="I82" s="223">
        <v>2</v>
      </c>
      <c r="J82" s="224"/>
      <c r="K82" s="224"/>
      <c r="L82" s="224"/>
      <c r="M82" s="224"/>
      <c r="N82" s="225"/>
      <c r="O82" s="194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6"/>
    </row>
    <row r="83" spans="1:46" ht="12.95" customHeight="1">
      <c r="A83" s="222"/>
      <c r="B83" s="222"/>
      <c r="C83" s="266"/>
      <c r="D83" s="261"/>
      <c r="E83" s="261"/>
      <c r="F83" s="261"/>
      <c r="G83" s="261"/>
      <c r="H83" s="262"/>
      <c r="I83" s="226"/>
      <c r="J83" s="227"/>
      <c r="K83" s="227"/>
      <c r="L83" s="227"/>
      <c r="M83" s="227"/>
      <c r="N83" s="228"/>
      <c r="O83" s="197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9"/>
    </row>
    <row r="84" spans="1:46" ht="26.1" customHeight="1">
      <c r="A84" s="6"/>
      <c r="B84" s="5"/>
      <c r="C84" s="4"/>
      <c r="D84" s="248" t="s">
        <v>174</v>
      </c>
      <c r="E84" s="248"/>
      <c r="F84" s="248"/>
      <c r="G84" s="248"/>
      <c r="H84" s="249"/>
      <c r="I84" s="209">
        <v>2</v>
      </c>
      <c r="J84" s="210"/>
      <c r="K84" s="210"/>
      <c r="L84" s="210"/>
      <c r="M84" s="210"/>
      <c r="N84" s="211"/>
      <c r="O84" s="200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2"/>
    </row>
    <row r="85" spans="1:46" ht="12.95" customHeight="1">
      <c r="A85" s="6"/>
      <c r="B85" s="5"/>
      <c r="C85" s="4"/>
      <c r="D85" s="204"/>
      <c r="E85" s="204"/>
      <c r="F85" s="204"/>
      <c r="G85" s="204"/>
      <c r="H85" s="205"/>
      <c r="I85" s="212"/>
      <c r="J85" s="213"/>
      <c r="K85" s="213"/>
      <c r="L85" s="213"/>
      <c r="M85" s="213"/>
      <c r="N85" s="214"/>
      <c r="O85" s="230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6"/>
    </row>
    <row r="86" spans="1:46" ht="12.95" customHeight="1" thickBot="1">
      <c r="A86" s="6"/>
      <c r="B86" s="5"/>
      <c r="C86" s="4"/>
      <c r="D86" s="207"/>
      <c r="E86" s="207"/>
      <c r="F86" s="207"/>
      <c r="G86" s="207"/>
      <c r="H86" s="208"/>
      <c r="I86" s="215"/>
      <c r="J86" s="216"/>
      <c r="K86" s="216"/>
      <c r="L86" s="216"/>
      <c r="M86" s="216"/>
      <c r="N86" s="217"/>
      <c r="O86" s="231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3"/>
    </row>
    <row r="87" spans="1:46" ht="26.1" customHeight="1" thickBot="1">
      <c r="A87" s="193"/>
      <c r="B87" s="193"/>
      <c r="C87" s="134"/>
      <c r="D87" s="263" t="s">
        <v>178</v>
      </c>
      <c r="E87" s="264"/>
      <c r="F87" s="264"/>
      <c r="G87" s="264"/>
      <c r="H87" s="265"/>
      <c r="I87" s="220" t="s">
        <v>175</v>
      </c>
      <c r="J87" s="229"/>
      <c r="K87" s="229"/>
      <c r="L87" s="229"/>
      <c r="M87" s="229"/>
      <c r="N87" s="229"/>
      <c r="O87" s="229"/>
      <c r="P87" s="229"/>
      <c r="Q87" s="229"/>
      <c r="R87" s="229"/>
      <c r="S87" s="221"/>
      <c r="T87" s="221"/>
      <c r="U87" s="221"/>
      <c r="V87" s="246" t="s">
        <v>40</v>
      </c>
      <c r="W87" s="246"/>
      <c r="X87" s="246"/>
      <c r="Y87" s="247"/>
      <c r="Z87" s="133"/>
      <c r="AA87" s="218" t="s">
        <v>176</v>
      </c>
      <c r="AB87" s="219"/>
      <c r="AC87" s="219"/>
      <c r="AD87" s="219"/>
      <c r="AE87" s="219"/>
      <c r="AF87" s="219"/>
      <c r="AG87" s="219"/>
      <c r="AH87" s="219"/>
      <c r="AI87" s="220"/>
      <c r="AJ87" s="221"/>
      <c r="AK87" s="221"/>
      <c r="AL87" s="221"/>
      <c r="AM87" s="238" t="s">
        <v>40</v>
      </c>
      <c r="AN87" s="238"/>
      <c r="AO87" s="238"/>
      <c r="AP87" s="245"/>
      <c r="AQ87" s="245"/>
      <c r="AR87" s="245"/>
      <c r="AS87" s="238" t="s">
        <v>6</v>
      </c>
      <c r="AT87" s="244"/>
    </row>
    <row r="88" spans="4:46" ht="13.5" customHeight="1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2"/>
      <c r="AT88" s="22"/>
    </row>
    <row r="89" spans="45:46" ht="13.5">
      <c r="AS89" s="22"/>
      <c r="AT89" s="22"/>
    </row>
    <row r="90" spans="1:46" ht="13.5" customHeight="1">
      <c r="A90" s="75"/>
      <c r="B90" s="75" t="s">
        <v>0</v>
      </c>
      <c r="C90" s="75" t="s">
        <v>11</v>
      </c>
      <c r="D90" s="251" t="s">
        <v>128</v>
      </c>
      <c r="E90" s="252"/>
      <c r="F90" s="252"/>
      <c r="G90" s="252"/>
      <c r="H90" s="253"/>
      <c r="I90" s="203" t="s">
        <v>127</v>
      </c>
      <c r="J90" s="204"/>
      <c r="K90" s="204"/>
      <c r="L90" s="204"/>
      <c r="M90" s="204"/>
      <c r="N90" s="205"/>
      <c r="O90" s="203" t="s">
        <v>129</v>
      </c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5"/>
    </row>
    <row r="91" spans="1:46" ht="13.5">
      <c r="A91" s="132">
        <v>7</v>
      </c>
      <c r="B91" s="76">
        <f>'氏名等'!$B11</f>
        <v>0</v>
      </c>
      <c r="C91" s="76">
        <f>'氏名等'!$C11</f>
        <v>0</v>
      </c>
      <c r="D91" s="254"/>
      <c r="E91" s="255"/>
      <c r="F91" s="255"/>
      <c r="G91" s="255"/>
      <c r="H91" s="256"/>
      <c r="I91" s="206"/>
      <c r="J91" s="207"/>
      <c r="K91" s="207"/>
      <c r="L91" s="207"/>
      <c r="M91" s="207"/>
      <c r="N91" s="208"/>
      <c r="O91" s="206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8"/>
    </row>
    <row r="92" spans="1:46" ht="26.1" customHeight="1">
      <c r="A92" s="6"/>
      <c r="B92" s="5"/>
      <c r="C92" s="4"/>
      <c r="D92" s="249" t="s">
        <v>47</v>
      </c>
      <c r="E92" s="250"/>
      <c r="F92" s="250"/>
      <c r="G92" s="250"/>
      <c r="H92" s="250"/>
      <c r="I92" s="209">
        <v>2</v>
      </c>
      <c r="J92" s="210"/>
      <c r="K92" s="210"/>
      <c r="L92" s="210"/>
      <c r="M92" s="210"/>
      <c r="N92" s="211"/>
      <c r="O92" s="200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2"/>
    </row>
    <row r="93" spans="1:46" ht="26.1" customHeight="1">
      <c r="A93" s="6"/>
      <c r="B93" s="5"/>
      <c r="C93" s="4"/>
      <c r="D93" s="248" t="s">
        <v>173</v>
      </c>
      <c r="E93" s="248"/>
      <c r="F93" s="248"/>
      <c r="G93" s="248"/>
      <c r="H93" s="249"/>
      <c r="I93" s="209">
        <v>2</v>
      </c>
      <c r="J93" s="210"/>
      <c r="K93" s="210"/>
      <c r="L93" s="210"/>
      <c r="M93" s="210"/>
      <c r="N93" s="211"/>
      <c r="O93" s="200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2"/>
    </row>
    <row r="94" spans="1:46" ht="26.1" customHeight="1">
      <c r="A94" s="6"/>
      <c r="B94" s="5"/>
      <c r="C94" s="4"/>
      <c r="D94" s="248" t="s">
        <v>48</v>
      </c>
      <c r="E94" s="248"/>
      <c r="F94" s="248"/>
      <c r="G94" s="248"/>
      <c r="H94" s="249"/>
      <c r="I94" s="209">
        <v>2</v>
      </c>
      <c r="J94" s="210"/>
      <c r="K94" s="210"/>
      <c r="L94" s="210"/>
      <c r="M94" s="210"/>
      <c r="N94" s="211"/>
      <c r="O94" s="200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2"/>
    </row>
    <row r="95" spans="1:46" ht="26.1" customHeight="1">
      <c r="A95" s="6"/>
      <c r="B95" s="5"/>
      <c r="C95" s="4"/>
      <c r="D95" s="248" t="s">
        <v>201</v>
      </c>
      <c r="E95" s="248"/>
      <c r="F95" s="248"/>
      <c r="G95" s="248"/>
      <c r="H95" s="249"/>
      <c r="I95" s="209">
        <v>2</v>
      </c>
      <c r="J95" s="210"/>
      <c r="K95" s="210"/>
      <c r="L95" s="210"/>
      <c r="M95" s="210"/>
      <c r="N95" s="211"/>
      <c r="O95" s="200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2"/>
    </row>
    <row r="96" spans="1:46" ht="12.95" customHeight="1">
      <c r="A96" s="269"/>
      <c r="B96" s="269"/>
      <c r="C96" s="266"/>
      <c r="D96" s="259" t="s">
        <v>130</v>
      </c>
      <c r="E96" s="259"/>
      <c r="F96" s="259"/>
      <c r="G96" s="259"/>
      <c r="H96" s="260"/>
      <c r="I96" s="223">
        <v>2</v>
      </c>
      <c r="J96" s="224"/>
      <c r="K96" s="224"/>
      <c r="L96" s="224"/>
      <c r="M96" s="224"/>
      <c r="N96" s="225"/>
      <c r="O96" s="194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6"/>
    </row>
    <row r="97" spans="1:46" ht="12.95" customHeight="1">
      <c r="A97" s="269"/>
      <c r="B97" s="269"/>
      <c r="C97" s="266"/>
      <c r="D97" s="261"/>
      <c r="E97" s="261"/>
      <c r="F97" s="261"/>
      <c r="G97" s="261"/>
      <c r="H97" s="262"/>
      <c r="I97" s="226"/>
      <c r="J97" s="227"/>
      <c r="K97" s="227"/>
      <c r="L97" s="227"/>
      <c r="M97" s="227"/>
      <c r="N97" s="228"/>
      <c r="O97" s="197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9"/>
    </row>
    <row r="98" spans="1:46" ht="26.1" customHeight="1">
      <c r="A98" s="6"/>
      <c r="B98" s="5"/>
      <c r="C98" s="4"/>
      <c r="D98" s="248" t="s">
        <v>174</v>
      </c>
      <c r="E98" s="248"/>
      <c r="F98" s="248"/>
      <c r="G98" s="248"/>
      <c r="H98" s="249"/>
      <c r="I98" s="209">
        <v>2</v>
      </c>
      <c r="J98" s="210"/>
      <c r="K98" s="210"/>
      <c r="L98" s="210"/>
      <c r="M98" s="210"/>
      <c r="N98" s="211"/>
      <c r="O98" s="200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2"/>
    </row>
    <row r="99" spans="1:46" ht="12.95" customHeight="1">
      <c r="A99" s="6"/>
      <c r="B99" s="5"/>
      <c r="C99" s="4"/>
      <c r="D99" s="204"/>
      <c r="E99" s="204"/>
      <c r="F99" s="204"/>
      <c r="G99" s="204"/>
      <c r="H99" s="205"/>
      <c r="I99" s="212"/>
      <c r="J99" s="213"/>
      <c r="K99" s="213"/>
      <c r="L99" s="213"/>
      <c r="M99" s="213"/>
      <c r="N99" s="214"/>
      <c r="O99" s="230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6"/>
    </row>
    <row r="100" spans="1:46" ht="12.95" customHeight="1" thickBot="1">
      <c r="A100" s="6"/>
      <c r="B100" s="5"/>
      <c r="C100" s="4"/>
      <c r="D100" s="207"/>
      <c r="E100" s="207"/>
      <c r="F100" s="207"/>
      <c r="G100" s="207"/>
      <c r="H100" s="208"/>
      <c r="I100" s="215"/>
      <c r="J100" s="216"/>
      <c r="K100" s="216"/>
      <c r="L100" s="216"/>
      <c r="M100" s="216"/>
      <c r="N100" s="217"/>
      <c r="O100" s="231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3"/>
    </row>
    <row r="101" spans="1:46" ht="26.1" customHeight="1" thickBot="1">
      <c r="A101" s="193"/>
      <c r="B101" s="193"/>
      <c r="C101" s="134"/>
      <c r="D101" s="263" t="s">
        <v>178</v>
      </c>
      <c r="E101" s="264"/>
      <c r="F101" s="264"/>
      <c r="G101" s="264"/>
      <c r="H101" s="265"/>
      <c r="I101" s="220" t="s">
        <v>175</v>
      </c>
      <c r="J101" s="229"/>
      <c r="K101" s="229"/>
      <c r="L101" s="229"/>
      <c r="M101" s="229"/>
      <c r="N101" s="229"/>
      <c r="O101" s="229"/>
      <c r="P101" s="229"/>
      <c r="Q101" s="229"/>
      <c r="R101" s="229"/>
      <c r="S101" s="221"/>
      <c r="T101" s="221"/>
      <c r="U101" s="221"/>
      <c r="V101" s="246" t="s">
        <v>40</v>
      </c>
      <c r="W101" s="246"/>
      <c r="X101" s="246"/>
      <c r="Y101" s="247"/>
      <c r="Z101" s="133"/>
      <c r="AA101" s="218" t="s">
        <v>176</v>
      </c>
      <c r="AB101" s="219"/>
      <c r="AC101" s="219"/>
      <c r="AD101" s="219"/>
      <c r="AE101" s="219"/>
      <c r="AF101" s="219"/>
      <c r="AG101" s="219"/>
      <c r="AH101" s="219"/>
      <c r="AI101" s="220"/>
      <c r="AJ101" s="221"/>
      <c r="AK101" s="221"/>
      <c r="AL101" s="221"/>
      <c r="AM101" s="238" t="s">
        <v>40</v>
      </c>
      <c r="AN101" s="238"/>
      <c r="AO101" s="238"/>
      <c r="AP101" s="245"/>
      <c r="AQ101" s="245"/>
      <c r="AR101" s="245"/>
      <c r="AS101" s="238" t="s">
        <v>6</v>
      </c>
      <c r="AT101" s="244"/>
    </row>
    <row r="102" spans="4:46" ht="13.5" customHeight="1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2"/>
      <c r="AT102" s="22"/>
    </row>
    <row r="103" spans="45:46" ht="13.5">
      <c r="AS103" s="22"/>
      <c r="AT103" s="22"/>
    </row>
    <row r="104" spans="1:46" ht="13.5" customHeight="1">
      <c r="A104" s="75"/>
      <c r="B104" s="75" t="s">
        <v>0</v>
      </c>
      <c r="C104" s="75" t="s">
        <v>11</v>
      </c>
      <c r="D104" s="251" t="s">
        <v>128</v>
      </c>
      <c r="E104" s="252"/>
      <c r="F104" s="252"/>
      <c r="G104" s="252"/>
      <c r="H104" s="253"/>
      <c r="I104" s="203" t="s">
        <v>127</v>
      </c>
      <c r="J104" s="204"/>
      <c r="K104" s="204"/>
      <c r="L104" s="204"/>
      <c r="M104" s="204"/>
      <c r="N104" s="205"/>
      <c r="O104" s="203" t="s">
        <v>129</v>
      </c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5"/>
    </row>
    <row r="105" spans="1:46" ht="13.5">
      <c r="A105" s="132">
        <v>8</v>
      </c>
      <c r="B105" s="76">
        <f>'氏名等'!$B12</f>
        <v>0</v>
      </c>
      <c r="C105" s="76">
        <f>'氏名等'!$C12</f>
        <v>0</v>
      </c>
      <c r="D105" s="254"/>
      <c r="E105" s="255"/>
      <c r="F105" s="255"/>
      <c r="G105" s="255"/>
      <c r="H105" s="256"/>
      <c r="I105" s="206"/>
      <c r="J105" s="207"/>
      <c r="K105" s="207"/>
      <c r="L105" s="207"/>
      <c r="M105" s="207"/>
      <c r="N105" s="208"/>
      <c r="O105" s="206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8"/>
    </row>
    <row r="106" spans="1:46" ht="26.1" customHeight="1">
      <c r="A106" s="6"/>
      <c r="B106" s="5"/>
      <c r="C106" s="4"/>
      <c r="D106" s="249" t="s">
        <v>47</v>
      </c>
      <c r="E106" s="250"/>
      <c r="F106" s="250"/>
      <c r="G106" s="250"/>
      <c r="H106" s="250"/>
      <c r="I106" s="209">
        <v>2</v>
      </c>
      <c r="J106" s="210"/>
      <c r="K106" s="210"/>
      <c r="L106" s="210"/>
      <c r="M106" s="210"/>
      <c r="N106" s="211"/>
      <c r="O106" s="200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2"/>
    </row>
    <row r="107" spans="1:46" ht="26.1" customHeight="1">
      <c r="A107" s="6"/>
      <c r="B107" s="5"/>
      <c r="C107" s="4"/>
      <c r="D107" s="248" t="s">
        <v>173</v>
      </c>
      <c r="E107" s="248"/>
      <c r="F107" s="248"/>
      <c r="G107" s="248"/>
      <c r="H107" s="249"/>
      <c r="I107" s="209">
        <v>2</v>
      </c>
      <c r="J107" s="210"/>
      <c r="K107" s="210"/>
      <c r="L107" s="210"/>
      <c r="M107" s="210"/>
      <c r="N107" s="211"/>
      <c r="O107" s="200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2"/>
    </row>
    <row r="108" spans="1:46" ht="26.1" customHeight="1">
      <c r="A108" s="6"/>
      <c r="B108" s="5"/>
      <c r="C108" s="4"/>
      <c r="D108" s="248" t="s">
        <v>48</v>
      </c>
      <c r="E108" s="248"/>
      <c r="F108" s="248"/>
      <c r="G108" s="248"/>
      <c r="H108" s="249"/>
      <c r="I108" s="209">
        <v>2</v>
      </c>
      <c r="J108" s="210"/>
      <c r="K108" s="210"/>
      <c r="L108" s="210"/>
      <c r="M108" s="210"/>
      <c r="N108" s="211"/>
      <c r="O108" s="200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2"/>
    </row>
    <row r="109" spans="1:46" ht="26.1" customHeight="1">
      <c r="A109" s="6"/>
      <c r="B109" s="5"/>
      <c r="C109" s="4"/>
      <c r="D109" s="248" t="s">
        <v>201</v>
      </c>
      <c r="E109" s="248"/>
      <c r="F109" s="248"/>
      <c r="G109" s="248"/>
      <c r="H109" s="249"/>
      <c r="I109" s="209">
        <v>2</v>
      </c>
      <c r="J109" s="210"/>
      <c r="K109" s="210"/>
      <c r="L109" s="210"/>
      <c r="M109" s="210"/>
      <c r="N109" s="211"/>
      <c r="O109" s="200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2"/>
    </row>
    <row r="110" spans="1:46" ht="12.95" customHeight="1">
      <c r="A110" s="222"/>
      <c r="B110" s="222"/>
      <c r="C110" s="266"/>
      <c r="D110" s="259" t="s">
        <v>130</v>
      </c>
      <c r="E110" s="259"/>
      <c r="F110" s="259"/>
      <c r="G110" s="259"/>
      <c r="H110" s="260"/>
      <c r="I110" s="223">
        <v>2</v>
      </c>
      <c r="J110" s="224"/>
      <c r="K110" s="224"/>
      <c r="L110" s="224"/>
      <c r="M110" s="224"/>
      <c r="N110" s="225"/>
      <c r="O110" s="194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6"/>
    </row>
    <row r="111" spans="1:46" ht="12.95" customHeight="1">
      <c r="A111" s="222"/>
      <c r="B111" s="222"/>
      <c r="C111" s="266"/>
      <c r="D111" s="261"/>
      <c r="E111" s="261"/>
      <c r="F111" s="261"/>
      <c r="G111" s="261"/>
      <c r="H111" s="262"/>
      <c r="I111" s="226"/>
      <c r="J111" s="227"/>
      <c r="K111" s="227"/>
      <c r="L111" s="227"/>
      <c r="M111" s="227"/>
      <c r="N111" s="228"/>
      <c r="O111" s="197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9"/>
    </row>
    <row r="112" spans="1:46" ht="26.1" customHeight="1">
      <c r="A112" s="6"/>
      <c r="B112" s="5"/>
      <c r="C112" s="4"/>
      <c r="D112" s="248" t="s">
        <v>174</v>
      </c>
      <c r="E112" s="248"/>
      <c r="F112" s="248"/>
      <c r="G112" s="248"/>
      <c r="H112" s="249"/>
      <c r="I112" s="209">
        <v>2</v>
      </c>
      <c r="J112" s="210"/>
      <c r="K112" s="210"/>
      <c r="L112" s="210"/>
      <c r="M112" s="210"/>
      <c r="N112" s="211"/>
      <c r="O112" s="200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2"/>
    </row>
    <row r="113" spans="1:46" ht="12.95" customHeight="1">
      <c r="A113" s="6"/>
      <c r="B113" s="5"/>
      <c r="C113" s="4"/>
      <c r="D113" s="204"/>
      <c r="E113" s="204"/>
      <c r="F113" s="204"/>
      <c r="G113" s="204"/>
      <c r="H113" s="205"/>
      <c r="I113" s="212"/>
      <c r="J113" s="213"/>
      <c r="K113" s="213"/>
      <c r="L113" s="213"/>
      <c r="M113" s="213"/>
      <c r="N113" s="214"/>
      <c r="O113" s="230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6"/>
    </row>
    <row r="114" spans="1:46" ht="12.95" customHeight="1" thickBot="1">
      <c r="A114" s="6"/>
      <c r="B114" s="5"/>
      <c r="C114" s="4"/>
      <c r="D114" s="207"/>
      <c r="E114" s="207"/>
      <c r="F114" s="207"/>
      <c r="G114" s="207"/>
      <c r="H114" s="208"/>
      <c r="I114" s="215"/>
      <c r="J114" s="216"/>
      <c r="K114" s="216"/>
      <c r="L114" s="216"/>
      <c r="M114" s="216"/>
      <c r="N114" s="217"/>
      <c r="O114" s="231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233"/>
    </row>
    <row r="115" spans="1:46" ht="26.1" customHeight="1" thickBot="1">
      <c r="A115" s="193"/>
      <c r="B115" s="193"/>
      <c r="C115" s="134"/>
      <c r="D115" s="263" t="s">
        <v>178</v>
      </c>
      <c r="E115" s="264"/>
      <c r="F115" s="264"/>
      <c r="G115" s="264"/>
      <c r="H115" s="265"/>
      <c r="I115" s="220" t="s">
        <v>175</v>
      </c>
      <c r="J115" s="229"/>
      <c r="K115" s="229"/>
      <c r="L115" s="229"/>
      <c r="M115" s="229"/>
      <c r="N115" s="229"/>
      <c r="O115" s="229"/>
      <c r="P115" s="229"/>
      <c r="Q115" s="229"/>
      <c r="R115" s="229"/>
      <c r="S115" s="221"/>
      <c r="T115" s="221"/>
      <c r="U115" s="221"/>
      <c r="V115" s="246" t="s">
        <v>40</v>
      </c>
      <c r="W115" s="246"/>
      <c r="X115" s="246"/>
      <c r="Y115" s="247"/>
      <c r="Z115" s="133"/>
      <c r="AA115" s="218" t="s">
        <v>176</v>
      </c>
      <c r="AB115" s="219"/>
      <c r="AC115" s="219"/>
      <c r="AD115" s="219"/>
      <c r="AE115" s="219"/>
      <c r="AF115" s="219"/>
      <c r="AG115" s="219"/>
      <c r="AH115" s="219"/>
      <c r="AI115" s="220"/>
      <c r="AJ115" s="221"/>
      <c r="AK115" s="221"/>
      <c r="AL115" s="221"/>
      <c r="AM115" s="238" t="s">
        <v>40</v>
      </c>
      <c r="AN115" s="238"/>
      <c r="AO115" s="238"/>
      <c r="AP115" s="245"/>
      <c r="AQ115" s="245"/>
      <c r="AR115" s="245"/>
      <c r="AS115" s="238" t="s">
        <v>6</v>
      </c>
      <c r="AT115" s="244"/>
    </row>
    <row r="116" spans="4:46" ht="13.5" customHeight="1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2"/>
      <c r="AT116" s="22"/>
    </row>
    <row r="117" spans="45:46" ht="13.5">
      <c r="AS117" s="22"/>
      <c r="AT117" s="22"/>
    </row>
    <row r="118" spans="1:46" ht="13.5" customHeight="1">
      <c r="A118" s="75"/>
      <c r="B118" s="75" t="s">
        <v>0</v>
      </c>
      <c r="C118" s="75" t="s">
        <v>11</v>
      </c>
      <c r="D118" s="251" t="s">
        <v>128</v>
      </c>
      <c r="E118" s="252"/>
      <c r="F118" s="252"/>
      <c r="G118" s="252"/>
      <c r="H118" s="253"/>
      <c r="I118" s="203" t="s">
        <v>127</v>
      </c>
      <c r="J118" s="204"/>
      <c r="K118" s="204"/>
      <c r="L118" s="204"/>
      <c r="M118" s="204"/>
      <c r="N118" s="205"/>
      <c r="O118" s="203" t="s">
        <v>129</v>
      </c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5"/>
    </row>
    <row r="119" spans="1:46" ht="13.5">
      <c r="A119" s="132">
        <v>9</v>
      </c>
      <c r="B119" s="76">
        <f>'氏名等'!$B13</f>
        <v>0</v>
      </c>
      <c r="C119" s="76">
        <f>'氏名等'!$C13</f>
        <v>0</v>
      </c>
      <c r="D119" s="254"/>
      <c r="E119" s="255"/>
      <c r="F119" s="255"/>
      <c r="G119" s="255"/>
      <c r="H119" s="256"/>
      <c r="I119" s="206"/>
      <c r="J119" s="207"/>
      <c r="K119" s="207"/>
      <c r="L119" s="207"/>
      <c r="M119" s="207"/>
      <c r="N119" s="208"/>
      <c r="O119" s="206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8"/>
    </row>
    <row r="120" spans="1:46" ht="26.1" customHeight="1">
      <c r="A120" s="6"/>
      <c r="B120" s="5"/>
      <c r="C120" s="4"/>
      <c r="D120" s="249" t="s">
        <v>47</v>
      </c>
      <c r="E120" s="250"/>
      <c r="F120" s="250"/>
      <c r="G120" s="250"/>
      <c r="H120" s="250"/>
      <c r="I120" s="209">
        <v>2</v>
      </c>
      <c r="J120" s="210"/>
      <c r="K120" s="210"/>
      <c r="L120" s="210"/>
      <c r="M120" s="210"/>
      <c r="N120" s="211"/>
      <c r="O120" s="200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2"/>
    </row>
    <row r="121" spans="1:46" ht="26.1" customHeight="1">
      <c r="A121" s="6"/>
      <c r="B121" s="5"/>
      <c r="C121" s="4"/>
      <c r="D121" s="248" t="s">
        <v>173</v>
      </c>
      <c r="E121" s="248"/>
      <c r="F121" s="248"/>
      <c r="G121" s="248"/>
      <c r="H121" s="249"/>
      <c r="I121" s="209">
        <v>2</v>
      </c>
      <c r="J121" s="210"/>
      <c r="K121" s="210"/>
      <c r="L121" s="210"/>
      <c r="M121" s="210"/>
      <c r="N121" s="211"/>
      <c r="O121" s="200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2"/>
    </row>
    <row r="122" spans="1:46" ht="26.1" customHeight="1">
      <c r="A122" s="6"/>
      <c r="B122" s="5"/>
      <c r="C122" s="4"/>
      <c r="D122" s="248" t="s">
        <v>48</v>
      </c>
      <c r="E122" s="248"/>
      <c r="F122" s="248"/>
      <c r="G122" s="248"/>
      <c r="H122" s="249"/>
      <c r="I122" s="209">
        <v>2</v>
      </c>
      <c r="J122" s="210"/>
      <c r="K122" s="210"/>
      <c r="L122" s="210"/>
      <c r="M122" s="210"/>
      <c r="N122" s="211"/>
      <c r="O122" s="200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2"/>
    </row>
    <row r="123" spans="1:46" ht="26.1" customHeight="1">
      <c r="A123" s="6"/>
      <c r="B123" s="5"/>
      <c r="C123" s="4"/>
      <c r="D123" s="248" t="s">
        <v>201</v>
      </c>
      <c r="E123" s="248"/>
      <c r="F123" s="248"/>
      <c r="G123" s="248"/>
      <c r="H123" s="249"/>
      <c r="I123" s="209">
        <v>2</v>
      </c>
      <c r="J123" s="210"/>
      <c r="K123" s="210"/>
      <c r="L123" s="210"/>
      <c r="M123" s="210"/>
      <c r="N123" s="211"/>
      <c r="O123" s="200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2"/>
    </row>
    <row r="124" spans="1:46" ht="12.95" customHeight="1">
      <c r="A124" s="222"/>
      <c r="B124" s="222"/>
      <c r="C124" s="266"/>
      <c r="D124" s="259" t="s">
        <v>130</v>
      </c>
      <c r="E124" s="259"/>
      <c r="F124" s="259"/>
      <c r="G124" s="259"/>
      <c r="H124" s="260"/>
      <c r="I124" s="223">
        <v>2</v>
      </c>
      <c r="J124" s="224"/>
      <c r="K124" s="224"/>
      <c r="L124" s="224"/>
      <c r="M124" s="224"/>
      <c r="N124" s="225"/>
      <c r="O124" s="194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6"/>
    </row>
    <row r="125" spans="1:46" ht="12.95" customHeight="1">
      <c r="A125" s="222"/>
      <c r="B125" s="222"/>
      <c r="C125" s="266"/>
      <c r="D125" s="261"/>
      <c r="E125" s="261"/>
      <c r="F125" s="261"/>
      <c r="G125" s="261"/>
      <c r="H125" s="262"/>
      <c r="I125" s="226"/>
      <c r="J125" s="227"/>
      <c r="K125" s="227"/>
      <c r="L125" s="227"/>
      <c r="M125" s="227"/>
      <c r="N125" s="228"/>
      <c r="O125" s="197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9"/>
    </row>
    <row r="126" spans="1:46" ht="26.1" customHeight="1">
      <c r="A126" s="6"/>
      <c r="B126" s="5"/>
      <c r="C126" s="4"/>
      <c r="D126" s="248" t="s">
        <v>174</v>
      </c>
      <c r="E126" s="248"/>
      <c r="F126" s="248"/>
      <c r="G126" s="248"/>
      <c r="H126" s="249"/>
      <c r="I126" s="209">
        <v>2</v>
      </c>
      <c r="J126" s="210"/>
      <c r="K126" s="210"/>
      <c r="L126" s="210"/>
      <c r="M126" s="210"/>
      <c r="N126" s="211"/>
      <c r="O126" s="200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2"/>
    </row>
    <row r="127" spans="1:46" ht="12.95" customHeight="1">
      <c r="A127" s="6"/>
      <c r="B127" s="5"/>
      <c r="C127" s="4"/>
      <c r="D127" s="204"/>
      <c r="E127" s="204"/>
      <c r="F127" s="204"/>
      <c r="G127" s="204"/>
      <c r="H127" s="205"/>
      <c r="I127" s="212"/>
      <c r="J127" s="213"/>
      <c r="K127" s="213"/>
      <c r="L127" s="213"/>
      <c r="M127" s="213"/>
      <c r="N127" s="214"/>
      <c r="O127" s="230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6"/>
    </row>
    <row r="128" spans="1:46" ht="12.95" customHeight="1" thickBot="1">
      <c r="A128" s="6"/>
      <c r="B128" s="5"/>
      <c r="C128" s="4"/>
      <c r="D128" s="207"/>
      <c r="E128" s="207"/>
      <c r="F128" s="207"/>
      <c r="G128" s="207"/>
      <c r="H128" s="208"/>
      <c r="I128" s="215"/>
      <c r="J128" s="216"/>
      <c r="K128" s="216"/>
      <c r="L128" s="216"/>
      <c r="M128" s="216"/>
      <c r="N128" s="217"/>
      <c r="O128" s="231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3"/>
    </row>
    <row r="129" spans="1:46" ht="26.1" customHeight="1" thickBot="1">
      <c r="A129" s="193"/>
      <c r="B129" s="193"/>
      <c r="C129" s="134"/>
      <c r="D129" s="263" t="s">
        <v>178</v>
      </c>
      <c r="E129" s="264"/>
      <c r="F129" s="264"/>
      <c r="G129" s="264"/>
      <c r="H129" s="265"/>
      <c r="I129" s="220" t="s">
        <v>175</v>
      </c>
      <c r="J129" s="229"/>
      <c r="K129" s="229"/>
      <c r="L129" s="229"/>
      <c r="M129" s="229"/>
      <c r="N129" s="229"/>
      <c r="O129" s="229"/>
      <c r="P129" s="229"/>
      <c r="Q129" s="229"/>
      <c r="R129" s="229"/>
      <c r="S129" s="221"/>
      <c r="T129" s="221"/>
      <c r="U129" s="221"/>
      <c r="V129" s="246" t="s">
        <v>40</v>
      </c>
      <c r="W129" s="246"/>
      <c r="X129" s="246"/>
      <c r="Y129" s="247"/>
      <c r="Z129" s="133"/>
      <c r="AA129" s="218" t="s">
        <v>176</v>
      </c>
      <c r="AB129" s="219"/>
      <c r="AC129" s="219"/>
      <c r="AD129" s="219"/>
      <c r="AE129" s="219"/>
      <c r="AF129" s="219"/>
      <c r="AG129" s="219"/>
      <c r="AH129" s="219"/>
      <c r="AI129" s="220"/>
      <c r="AJ129" s="221"/>
      <c r="AK129" s="221"/>
      <c r="AL129" s="221"/>
      <c r="AM129" s="238" t="s">
        <v>40</v>
      </c>
      <c r="AN129" s="238"/>
      <c r="AO129" s="238"/>
      <c r="AP129" s="245"/>
      <c r="AQ129" s="245"/>
      <c r="AR129" s="245"/>
      <c r="AS129" s="238" t="s">
        <v>6</v>
      </c>
      <c r="AT129" s="244"/>
    </row>
    <row r="130" spans="4:46" ht="13.5" customHeight="1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3"/>
      <c r="AT130" s="23"/>
    </row>
    <row r="131" spans="9:46" ht="13.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40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23"/>
      <c r="AT131" s="23"/>
    </row>
    <row r="132" spans="1:46" ht="13.5" customHeight="1">
      <c r="A132" s="75"/>
      <c r="B132" s="75" t="s">
        <v>0</v>
      </c>
      <c r="C132" s="75" t="s">
        <v>11</v>
      </c>
      <c r="D132" s="251" t="s">
        <v>128</v>
      </c>
      <c r="E132" s="252"/>
      <c r="F132" s="252"/>
      <c r="G132" s="252"/>
      <c r="H132" s="253"/>
      <c r="I132" s="203" t="s">
        <v>127</v>
      </c>
      <c r="J132" s="204"/>
      <c r="K132" s="204"/>
      <c r="L132" s="204"/>
      <c r="M132" s="204"/>
      <c r="N132" s="205"/>
      <c r="O132" s="203" t="s">
        <v>129</v>
      </c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5"/>
    </row>
    <row r="133" spans="1:46" ht="13.5">
      <c r="A133" s="132">
        <v>10</v>
      </c>
      <c r="B133" s="76">
        <f>'氏名等'!$B14</f>
        <v>0</v>
      </c>
      <c r="C133" s="76">
        <f>'氏名等'!$C14</f>
        <v>0</v>
      </c>
      <c r="D133" s="254"/>
      <c r="E133" s="255"/>
      <c r="F133" s="255"/>
      <c r="G133" s="255"/>
      <c r="H133" s="256"/>
      <c r="I133" s="206"/>
      <c r="J133" s="207"/>
      <c r="K133" s="207"/>
      <c r="L133" s="207"/>
      <c r="M133" s="207"/>
      <c r="N133" s="208"/>
      <c r="O133" s="206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8"/>
    </row>
    <row r="134" spans="1:46" ht="26.1" customHeight="1">
      <c r="A134" s="6"/>
      <c r="B134" s="5"/>
      <c r="C134" s="4"/>
      <c r="D134" s="249" t="s">
        <v>47</v>
      </c>
      <c r="E134" s="250"/>
      <c r="F134" s="250"/>
      <c r="G134" s="250"/>
      <c r="H134" s="250"/>
      <c r="I134" s="209">
        <v>2</v>
      </c>
      <c r="J134" s="210"/>
      <c r="K134" s="210"/>
      <c r="L134" s="210"/>
      <c r="M134" s="210"/>
      <c r="N134" s="211"/>
      <c r="O134" s="200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2"/>
    </row>
    <row r="135" spans="1:46" ht="26.1" customHeight="1">
      <c r="A135" s="6"/>
      <c r="B135" s="5"/>
      <c r="C135" s="4"/>
      <c r="D135" s="248" t="s">
        <v>173</v>
      </c>
      <c r="E135" s="248"/>
      <c r="F135" s="248"/>
      <c r="G135" s="248"/>
      <c r="H135" s="249"/>
      <c r="I135" s="209">
        <v>2</v>
      </c>
      <c r="J135" s="210"/>
      <c r="K135" s="210"/>
      <c r="L135" s="210"/>
      <c r="M135" s="210"/>
      <c r="N135" s="211"/>
      <c r="O135" s="200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2"/>
    </row>
    <row r="136" spans="1:46" ht="26.1" customHeight="1">
      <c r="A136" s="6"/>
      <c r="B136" s="5"/>
      <c r="C136" s="4"/>
      <c r="D136" s="248" t="s">
        <v>48</v>
      </c>
      <c r="E136" s="248"/>
      <c r="F136" s="248"/>
      <c r="G136" s="248"/>
      <c r="H136" s="249"/>
      <c r="I136" s="209">
        <v>2</v>
      </c>
      <c r="J136" s="210"/>
      <c r="K136" s="210"/>
      <c r="L136" s="210"/>
      <c r="M136" s="210"/>
      <c r="N136" s="211"/>
      <c r="O136" s="200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2"/>
    </row>
    <row r="137" spans="1:46" ht="26.1" customHeight="1">
      <c r="A137" s="6"/>
      <c r="B137" s="5"/>
      <c r="C137" s="4"/>
      <c r="D137" s="248" t="s">
        <v>201</v>
      </c>
      <c r="E137" s="248"/>
      <c r="F137" s="248"/>
      <c r="G137" s="248"/>
      <c r="H137" s="249"/>
      <c r="I137" s="209">
        <v>2</v>
      </c>
      <c r="J137" s="210"/>
      <c r="K137" s="210"/>
      <c r="L137" s="210"/>
      <c r="M137" s="210"/>
      <c r="N137" s="211"/>
      <c r="O137" s="200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2"/>
    </row>
    <row r="138" spans="1:46" ht="12.95" customHeight="1">
      <c r="A138" s="269"/>
      <c r="B138" s="269"/>
      <c r="C138" s="266"/>
      <c r="D138" s="259" t="s">
        <v>130</v>
      </c>
      <c r="E138" s="259"/>
      <c r="F138" s="259"/>
      <c r="G138" s="259"/>
      <c r="H138" s="260"/>
      <c r="I138" s="223">
        <v>2</v>
      </c>
      <c r="J138" s="224"/>
      <c r="K138" s="224"/>
      <c r="L138" s="224"/>
      <c r="M138" s="224"/>
      <c r="N138" s="225"/>
      <c r="O138" s="194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6"/>
    </row>
    <row r="139" spans="1:46" ht="12.95" customHeight="1">
      <c r="A139" s="269"/>
      <c r="B139" s="269"/>
      <c r="C139" s="266"/>
      <c r="D139" s="261"/>
      <c r="E139" s="261"/>
      <c r="F139" s="261"/>
      <c r="G139" s="261"/>
      <c r="H139" s="262"/>
      <c r="I139" s="226"/>
      <c r="J139" s="227"/>
      <c r="K139" s="227"/>
      <c r="L139" s="227"/>
      <c r="M139" s="227"/>
      <c r="N139" s="228"/>
      <c r="O139" s="197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9"/>
    </row>
    <row r="140" spans="1:46" ht="26.1" customHeight="1">
      <c r="A140" s="6"/>
      <c r="B140" s="5"/>
      <c r="C140" s="4"/>
      <c r="D140" s="248" t="s">
        <v>174</v>
      </c>
      <c r="E140" s="248"/>
      <c r="F140" s="248"/>
      <c r="G140" s="248"/>
      <c r="H140" s="249"/>
      <c r="I140" s="209">
        <v>2</v>
      </c>
      <c r="J140" s="210"/>
      <c r="K140" s="210"/>
      <c r="L140" s="210"/>
      <c r="M140" s="210"/>
      <c r="N140" s="211"/>
      <c r="O140" s="200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2"/>
    </row>
    <row r="141" spans="1:46" ht="12.95" customHeight="1">
      <c r="A141" s="6"/>
      <c r="B141" s="5"/>
      <c r="C141" s="4"/>
      <c r="D141" s="204"/>
      <c r="E141" s="204"/>
      <c r="F141" s="204"/>
      <c r="G141" s="204"/>
      <c r="H141" s="205"/>
      <c r="I141" s="212"/>
      <c r="J141" s="213"/>
      <c r="K141" s="213"/>
      <c r="L141" s="213"/>
      <c r="M141" s="213"/>
      <c r="N141" s="214"/>
      <c r="O141" s="230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6"/>
    </row>
    <row r="142" spans="1:46" ht="12.95" customHeight="1" thickBot="1">
      <c r="A142" s="6"/>
      <c r="B142" s="5"/>
      <c r="C142" s="4"/>
      <c r="D142" s="207"/>
      <c r="E142" s="207"/>
      <c r="F142" s="207"/>
      <c r="G142" s="207"/>
      <c r="H142" s="208"/>
      <c r="I142" s="215"/>
      <c r="J142" s="216"/>
      <c r="K142" s="216"/>
      <c r="L142" s="216"/>
      <c r="M142" s="216"/>
      <c r="N142" s="217"/>
      <c r="O142" s="231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32"/>
      <c r="AT142" s="233"/>
    </row>
    <row r="143" spans="1:46" ht="26.1" customHeight="1" thickBot="1">
      <c r="A143" s="193"/>
      <c r="B143" s="193"/>
      <c r="C143" s="134"/>
      <c r="D143" s="263" t="s">
        <v>178</v>
      </c>
      <c r="E143" s="264"/>
      <c r="F143" s="264"/>
      <c r="G143" s="264"/>
      <c r="H143" s="265"/>
      <c r="I143" s="220" t="s">
        <v>175</v>
      </c>
      <c r="J143" s="229"/>
      <c r="K143" s="229"/>
      <c r="L143" s="229"/>
      <c r="M143" s="229"/>
      <c r="N143" s="229"/>
      <c r="O143" s="229"/>
      <c r="P143" s="229"/>
      <c r="Q143" s="229"/>
      <c r="R143" s="229"/>
      <c r="S143" s="221"/>
      <c r="T143" s="221"/>
      <c r="U143" s="221"/>
      <c r="V143" s="246" t="s">
        <v>40</v>
      </c>
      <c r="W143" s="246"/>
      <c r="X143" s="246"/>
      <c r="Y143" s="247"/>
      <c r="Z143" s="133"/>
      <c r="AA143" s="218" t="s">
        <v>176</v>
      </c>
      <c r="AB143" s="219"/>
      <c r="AC143" s="219"/>
      <c r="AD143" s="219"/>
      <c r="AE143" s="219"/>
      <c r="AF143" s="219"/>
      <c r="AG143" s="219"/>
      <c r="AH143" s="219"/>
      <c r="AI143" s="220"/>
      <c r="AJ143" s="221"/>
      <c r="AK143" s="221"/>
      <c r="AL143" s="221"/>
      <c r="AM143" s="238" t="s">
        <v>40</v>
      </c>
      <c r="AN143" s="238"/>
      <c r="AO143" s="238"/>
      <c r="AP143" s="245"/>
      <c r="AQ143" s="245"/>
      <c r="AR143" s="245"/>
      <c r="AS143" s="238" t="s">
        <v>6</v>
      </c>
      <c r="AT143" s="244"/>
    </row>
    <row r="144" spans="4:46" ht="13.5" customHeight="1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3"/>
      <c r="AT144" s="23"/>
    </row>
    <row r="145" spans="9:46" ht="13.5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23"/>
      <c r="AT145" s="23"/>
    </row>
    <row r="146" spans="1:46" ht="13.5" customHeight="1">
      <c r="A146" s="75"/>
      <c r="B146" s="75" t="s">
        <v>0</v>
      </c>
      <c r="C146" s="75" t="s">
        <v>11</v>
      </c>
      <c r="D146" s="251" t="s">
        <v>128</v>
      </c>
      <c r="E146" s="252"/>
      <c r="F146" s="252"/>
      <c r="G146" s="252"/>
      <c r="H146" s="253"/>
      <c r="I146" s="203" t="s">
        <v>127</v>
      </c>
      <c r="J146" s="204"/>
      <c r="K146" s="204"/>
      <c r="L146" s="204"/>
      <c r="M146" s="204"/>
      <c r="N146" s="205"/>
      <c r="O146" s="203" t="s">
        <v>129</v>
      </c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5"/>
    </row>
    <row r="147" spans="1:46" ht="13.5">
      <c r="A147" s="132">
        <v>11</v>
      </c>
      <c r="B147" s="76">
        <f>'氏名等'!$B15</f>
        <v>0</v>
      </c>
      <c r="C147" s="76">
        <f>'氏名等'!$C15</f>
        <v>0</v>
      </c>
      <c r="D147" s="254"/>
      <c r="E147" s="255"/>
      <c r="F147" s="255"/>
      <c r="G147" s="255"/>
      <c r="H147" s="256"/>
      <c r="I147" s="206"/>
      <c r="J147" s="207"/>
      <c r="K147" s="207"/>
      <c r="L147" s="207"/>
      <c r="M147" s="207"/>
      <c r="N147" s="208"/>
      <c r="O147" s="206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/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8"/>
    </row>
    <row r="148" spans="1:46" ht="26.1" customHeight="1">
      <c r="A148" s="6"/>
      <c r="B148" s="5"/>
      <c r="C148" s="4"/>
      <c r="D148" s="249" t="s">
        <v>47</v>
      </c>
      <c r="E148" s="250"/>
      <c r="F148" s="250"/>
      <c r="G148" s="250"/>
      <c r="H148" s="250"/>
      <c r="I148" s="209">
        <v>2</v>
      </c>
      <c r="J148" s="210"/>
      <c r="K148" s="210"/>
      <c r="L148" s="210"/>
      <c r="M148" s="210"/>
      <c r="N148" s="211"/>
      <c r="O148" s="200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2"/>
    </row>
    <row r="149" spans="1:46" ht="26.1" customHeight="1">
      <c r="A149" s="6"/>
      <c r="B149" s="5"/>
      <c r="C149" s="4"/>
      <c r="D149" s="248" t="s">
        <v>173</v>
      </c>
      <c r="E149" s="248"/>
      <c r="F149" s="248"/>
      <c r="G149" s="248"/>
      <c r="H149" s="249"/>
      <c r="I149" s="209">
        <v>2</v>
      </c>
      <c r="J149" s="210"/>
      <c r="K149" s="210"/>
      <c r="L149" s="210"/>
      <c r="M149" s="210"/>
      <c r="N149" s="211"/>
      <c r="O149" s="200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2"/>
    </row>
    <row r="150" spans="1:46" ht="26.1" customHeight="1">
      <c r="A150" s="6"/>
      <c r="B150" s="5"/>
      <c r="C150" s="4"/>
      <c r="D150" s="248" t="s">
        <v>48</v>
      </c>
      <c r="E150" s="248"/>
      <c r="F150" s="248"/>
      <c r="G150" s="248"/>
      <c r="H150" s="249"/>
      <c r="I150" s="209">
        <v>2</v>
      </c>
      <c r="J150" s="210"/>
      <c r="K150" s="210"/>
      <c r="L150" s="210"/>
      <c r="M150" s="210"/>
      <c r="N150" s="211"/>
      <c r="O150" s="200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2"/>
    </row>
    <row r="151" spans="1:46" ht="26.1" customHeight="1">
      <c r="A151" s="6"/>
      <c r="B151" s="5"/>
      <c r="C151" s="4"/>
      <c r="D151" s="248" t="s">
        <v>201</v>
      </c>
      <c r="E151" s="248"/>
      <c r="F151" s="248"/>
      <c r="G151" s="248"/>
      <c r="H151" s="249"/>
      <c r="I151" s="209">
        <v>2</v>
      </c>
      <c r="J151" s="210"/>
      <c r="K151" s="210"/>
      <c r="L151" s="210"/>
      <c r="M151" s="210"/>
      <c r="N151" s="211"/>
      <c r="O151" s="200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2"/>
    </row>
    <row r="152" spans="1:46" ht="12.95" customHeight="1">
      <c r="A152" s="222"/>
      <c r="B152" s="222"/>
      <c r="C152" s="266"/>
      <c r="D152" s="259" t="s">
        <v>130</v>
      </c>
      <c r="E152" s="259"/>
      <c r="F152" s="259"/>
      <c r="G152" s="259"/>
      <c r="H152" s="260"/>
      <c r="I152" s="223">
        <v>2</v>
      </c>
      <c r="J152" s="224"/>
      <c r="K152" s="224"/>
      <c r="L152" s="224"/>
      <c r="M152" s="224"/>
      <c r="N152" s="225"/>
      <c r="O152" s="194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6"/>
    </row>
    <row r="153" spans="1:46" ht="12.95" customHeight="1">
      <c r="A153" s="222"/>
      <c r="B153" s="222"/>
      <c r="C153" s="266"/>
      <c r="D153" s="261"/>
      <c r="E153" s="261"/>
      <c r="F153" s="261"/>
      <c r="G153" s="261"/>
      <c r="H153" s="262"/>
      <c r="I153" s="226"/>
      <c r="J153" s="227"/>
      <c r="K153" s="227"/>
      <c r="L153" s="227"/>
      <c r="M153" s="227"/>
      <c r="N153" s="228"/>
      <c r="O153" s="197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8"/>
      <c r="AT153" s="199"/>
    </row>
    <row r="154" spans="1:46" ht="26.1" customHeight="1">
      <c r="A154" s="6"/>
      <c r="B154" s="5"/>
      <c r="C154" s="4"/>
      <c r="D154" s="248" t="s">
        <v>174</v>
      </c>
      <c r="E154" s="248"/>
      <c r="F154" s="248"/>
      <c r="G154" s="248"/>
      <c r="H154" s="249"/>
      <c r="I154" s="209">
        <v>2</v>
      </c>
      <c r="J154" s="210"/>
      <c r="K154" s="210"/>
      <c r="L154" s="210"/>
      <c r="M154" s="210"/>
      <c r="N154" s="211"/>
      <c r="O154" s="200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2"/>
    </row>
    <row r="155" spans="1:46" ht="12.95" customHeight="1">
      <c r="A155" s="6"/>
      <c r="B155" s="5"/>
      <c r="C155" s="4"/>
      <c r="D155" s="204"/>
      <c r="E155" s="204"/>
      <c r="F155" s="204"/>
      <c r="G155" s="204"/>
      <c r="H155" s="205"/>
      <c r="I155" s="212"/>
      <c r="J155" s="213"/>
      <c r="K155" s="213"/>
      <c r="L155" s="213"/>
      <c r="M155" s="213"/>
      <c r="N155" s="214"/>
      <c r="O155" s="230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6"/>
    </row>
    <row r="156" spans="1:46" ht="12.95" customHeight="1" thickBot="1">
      <c r="A156" s="6"/>
      <c r="B156" s="5"/>
      <c r="C156" s="4"/>
      <c r="D156" s="207"/>
      <c r="E156" s="207"/>
      <c r="F156" s="207"/>
      <c r="G156" s="207"/>
      <c r="H156" s="208"/>
      <c r="I156" s="215"/>
      <c r="J156" s="216"/>
      <c r="K156" s="216"/>
      <c r="L156" s="216"/>
      <c r="M156" s="216"/>
      <c r="N156" s="217"/>
      <c r="O156" s="231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2"/>
      <c r="AO156" s="232"/>
      <c r="AP156" s="232"/>
      <c r="AQ156" s="232"/>
      <c r="AR156" s="232"/>
      <c r="AS156" s="232"/>
      <c r="AT156" s="233"/>
    </row>
    <row r="157" spans="1:46" ht="26.1" customHeight="1" thickBot="1">
      <c r="A157" s="193"/>
      <c r="B157" s="193"/>
      <c r="C157" s="134"/>
      <c r="D157" s="263" t="s">
        <v>178</v>
      </c>
      <c r="E157" s="264"/>
      <c r="F157" s="264"/>
      <c r="G157" s="264"/>
      <c r="H157" s="265"/>
      <c r="I157" s="220" t="s">
        <v>175</v>
      </c>
      <c r="J157" s="229"/>
      <c r="K157" s="229"/>
      <c r="L157" s="229"/>
      <c r="M157" s="229"/>
      <c r="N157" s="229"/>
      <c r="O157" s="229"/>
      <c r="P157" s="229"/>
      <c r="Q157" s="229"/>
      <c r="R157" s="229"/>
      <c r="S157" s="221"/>
      <c r="T157" s="221"/>
      <c r="U157" s="221"/>
      <c r="V157" s="246" t="s">
        <v>40</v>
      </c>
      <c r="W157" s="246"/>
      <c r="X157" s="246"/>
      <c r="Y157" s="247"/>
      <c r="Z157" s="133"/>
      <c r="AA157" s="218" t="s">
        <v>176</v>
      </c>
      <c r="AB157" s="219"/>
      <c r="AC157" s="219"/>
      <c r="AD157" s="219"/>
      <c r="AE157" s="219"/>
      <c r="AF157" s="219"/>
      <c r="AG157" s="219"/>
      <c r="AH157" s="219"/>
      <c r="AI157" s="220"/>
      <c r="AJ157" s="221"/>
      <c r="AK157" s="221"/>
      <c r="AL157" s="221"/>
      <c r="AM157" s="238" t="s">
        <v>40</v>
      </c>
      <c r="AN157" s="238"/>
      <c r="AO157" s="238"/>
      <c r="AP157" s="245"/>
      <c r="AQ157" s="245"/>
      <c r="AR157" s="245"/>
      <c r="AS157" s="238" t="s">
        <v>6</v>
      </c>
      <c r="AT157" s="244"/>
    </row>
    <row r="158" spans="4:46" ht="13.5" customHeight="1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3"/>
      <c r="AT158" s="23"/>
    </row>
    <row r="159" spans="9:46" ht="13.5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23"/>
      <c r="AT159" s="23"/>
    </row>
    <row r="160" spans="1:46" ht="13.5" customHeight="1">
      <c r="A160" s="75"/>
      <c r="B160" s="75" t="s">
        <v>0</v>
      </c>
      <c r="C160" s="75" t="s">
        <v>11</v>
      </c>
      <c r="D160" s="251" t="s">
        <v>128</v>
      </c>
      <c r="E160" s="252"/>
      <c r="F160" s="252"/>
      <c r="G160" s="252"/>
      <c r="H160" s="253"/>
      <c r="I160" s="203" t="s">
        <v>127</v>
      </c>
      <c r="J160" s="204"/>
      <c r="K160" s="204"/>
      <c r="L160" s="204"/>
      <c r="M160" s="204"/>
      <c r="N160" s="205"/>
      <c r="O160" s="203" t="s">
        <v>129</v>
      </c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5"/>
    </row>
    <row r="161" spans="1:46" ht="13.5">
      <c r="A161" s="132">
        <v>12</v>
      </c>
      <c r="B161" s="76">
        <f>'氏名等'!$B16</f>
        <v>0</v>
      </c>
      <c r="C161" s="76">
        <f>'氏名等'!$C16</f>
        <v>0</v>
      </c>
      <c r="D161" s="254"/>
      <c r="E161" s="255"/>
      <c r="F161" s="255"/>
      <c r="G161" s="255"/>
      <c r="H161" s="256"/>
      <c r="I161" s="206"/>
      <c r="J161" s="207"/>
      <c r="K161" s="207"/>
      <c r="L161" s="207"/>
      <c r="M161" s="207"/>
      <c r="N161" s="208"/>
      <c r="O161" s="206"/>
      <c r="P161" s="207"/>
      <c r="Q161" s="207"/>
      <c r="R161" s="207"/>
      <c r="S161" s="207"/>
      <c r="T161" s="207"/>
      <c r="U161" s="207"/>
      <c r="V161" s="207"/>
      <c r="W161" s="207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207"/>
      <c r="AH161" s="207"/>
      <c r="AI161" s="207"/>
      <c r="AJ161" s="207"/>
      <c r="AK161" s="207"/>
      <c r="AL161" s="207"/>
      <c r="AM161" s="207"/>
      <c r="AN161" s="207"/>
      <c r="AO161" s="207"/>
      <c r="AP161" s="207"/>
      <c r="AQ161" s="207"/>
      <c r="AR161" s="207"/>
      <c r="AS161" s="207"/>
      <c r="AT161" s="208"/>
    </row>
    <row r="162" spans="1:46" ht="26.1" customHeight="1">
      <c r="A162" s="6"/>
      <c r="B162" s="5"/>
      <c r="C162" s="4"/>
      <c r="D162" s="249" t="s">
        <v>47</v>
      </c>
      <c r="E162" s="250"/>
      <c r="F162" s="250"/>
      <c r="G162" s="250"/>
      <c r="H162" s="250"/>
      <c r="I162" s="209">
        <v>2</v>
      </c>
      <c r="J162" s="210"/>
      <c r="K162" s="210"/>
      <c r="L162" s="210"/>
      <c r="M162" s="210"/>
      <c r="N162" s="211"/>
      <c r="O162" s="200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2"/>
    </row>
    <row r="163" spans="1:46" ht="26.1" customHeight="1">
      <c r="A163" s="6"/>
      <c r="B163" s="5"/>
      <c r="C163" s="4"/>
      <c r="D163" s="248" t="s">
        <v>173</v>
      </c>
      <c r="E163" s="248"/>
      <c r="F163" s="248"/>
      <c r="G163" s="248"/>
      <c r="H163" s="249"/>
      <c r="I163" s="209">
        <v>2</v>
      </c>
      <c r="J163" s="210"/>
      <c r="K163" s="210"/>
      <c r="L163" s="210"/>
      <c r="M163" s="210"/>
      <c r="N163" s="211"/>
      <c r="O163" s="200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2"/>
    </row>
    <row r="164" spans="1:46" ht="26.1" customHeight="1">
      <c r="A164" s="6"/>
      <c r="B164" s="5"/>
      <c r="C164" s="4"/>
      <c r="D164" s="248" t="s">
        <v>48</v>
      </c>
      <c r="E164" s="248"/>
      <c r="F164" s="248"/>
      <c r="G164" s="248"/>
      <c r="H164" s="249"/>
      <c r="I164" s="209">
        <v>2</v>
      </c>
      <c r="J164" s="210"/>
      <c r="K164" s="210"/>
      <c r="L164" s="210"/>
      <c r="M164" s="210"/>
      <c r="N164" s="211"/>
      <c r="O164" s="200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2"/>
    </row>
    <row r="165" spans="1:46" ht="26.1" customHeight="1">
      <c r="A165" s="6"/>
      <c r="B165" s="5"/>
      <c r="C165" s="4"/>
      <c r="D165" s="248" t="s">
        <v>201</v>
      </c>
      <c r="E165" s="248"/>
      <c r="F165" s="248"/>
      <c r="G165" s="248"/>
      <c r="H165" s="249"/>
      <c r="I165" s="209">
        <v>2</v>
      </c>
      <c r="J165" s="210"/>
      <c r="K165" s="210"/>
      <c r="L165" s="210"/>
      <c r="M165" s="210"/>
      <c r="N165" s="211"/>
      <c r="O165" s="200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2"/>
    </row>
    <row r="166" spans="1:46" ht="12.95" customHeight="1">
      <c r="A166" s="222"/>
      <c r="B166" s="222"/>
      <c r="C166" s="266"/>
      <c r="D166" s="259" t="s">
        <v>130</v>
      </c>
      <c r="E166" s="259"/>
      <c r="F166" s="259"/>
      <c r="G166" s="259"/>
      <c r="H166" s="260"/>
      <c r="I166" s="223">
        <v>2</v>
      </c>
      <c r="J166" s="224"/>
      <c r="K166" s="224"/>
      <c r="L166" s="224"/>
      <c r="M166" s="224"/>
      <c r="N166" s="225"/>
      <c r="O166" s="194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6"/>
    </row>
    <row r="167" spans="1:46" ht="12.95" customHeight="1">
      <c r="A167" s="222"/>
      <c r="B167" s="222"/>
      <c r="C167" s="266"/>
      <c r="D167" s="261"/>
      <c r="E167" s="261"/>
      <c r="F167" s="261"/>
      <c r="G167" s="261"/>
      <c r="H167" s="262"/>
      <c r="I167" s="226"/>
      <c r="J167" s="227"/>
      <c r="K167" s="227"/>
      <c r="L167" s="227"/>
      <c r="M167" s="227"/>
      <c r="N167" s="228"/>
      <c r="O167" s="197"/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8"/>
      <c r="AN167" s="198"/>
      <c r="AO167" s="198"/>
      <c r="AP167" s="198"/>
      <c r="AQ167" s="198"/>
      <c r="AR167" s="198"/>
      <c r="AS167" s="198"/>
      <c r="AT167" s="199"/>
    </row>
    <row r="168" spans="1:46" ht="26.1" customHeight="1">
      <c r="A168" s="6"/>
      <c r="B168" s="5"/>
      <c r="C168" s="4"/>
      <c r="D168" s="248" t="s">
        <v>174</v>
      </c>
      <c r="E168" s="248"/>
      <c r="F168" s="248"/>
      <c r="G168" s="248"/>
      <c r="H168" s="249"/>
      <c r="I168" s="209">
        <v>2</v>
      </c>
      <c r="J168" s="210"/>
      <c r="K168" s="210"/>
      <c r="L168" s="210"/>
      <c r="M168" s="210"/>
      <c r="N168" s="211"/>
      <c r="O168" s="200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2"/>
    </row>
    <row r="169" spans="1:46" ht="12.95" customHeight="1">
      <c r="A169" s="6"/>
      <c r="B169" s="5"/>
      <c r="C169" s="4"/>
      <c r="D169" s="204"/>
      <c r="E169" s="204"/>
      <c r="F169" s="204"/>
      <c r="G169" s="204"/>
      <c r="H169" s="205"/>
      <c r="I169" s="212"/>
      <c r="J169" s="213"/>
      <c r="K169" s="213"/>
      <c r="L169" s="213"/>
      <c r="M169" s="213"/>
      <c r="N169" s="214"/>
      <c r="O169" s="230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6"/>
    </row>
    <row r="170" spans="1:46" ht="12.95" customHeight="1" thickBot="1">
      <c r="A170" s="6"/>
      <c r="B170" s="5"/>
      <c r="C170" s="4"/>
      <c r="D170" s="207"/>
      <c r="E170" s="207"/>
      <c r="F170" s="207"/>
      <c r="G170" s="207"/>
      <c r="H170" s="208"/>
      <c r="I170" s="215"/>
      <c r="J170" s="216"/>
      <c r="K170" s="216"/>
      <c r="L170" s="216"/>
      <c r="M170" s="216"/>
      <c r="N170" s="217"/>
      <c r="O170" s="231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3"/>
    </row>
    <row r="171" spans="1:46" ht="26.1" customHeight="1" thickBot="1">
      <c r="A171" s="193"/>
      <c r="B171" s="193"/>
      <c r="C171" s="134"/>
      <c r="D171" s="263" t="s">
        <v>178</v>
      </c>
      <c r="E171" s="264"/>
      <c r="F171" s="264"/>
      <c r="G171" s="264"/>
      <c r="H171" s="265"/>
      <c r="I171" s="220" t="s">
        <v>175</v>
      </c>
      <c r="J171" s="229"/>
      <c r="K171" s="229"/>
      <c r="L171" s="229"/>
      <c r="M171" s="229"/>
      <c r="N171" s="229"/>
      <c r="O171" s="229"/>
      <c r="P171" s="229"/>
      <c r="Q171" s="229"/>
      <c r="R171" s="229"/>
      <c r="S171" s="221"/>
      <c r="T171" s="221"/>
      <c r="U171" s="221"/>
      <c r="V171" s="246" t="s">
        <v>40</v>
      </c>
      <c r="W171" s="246"/>
      <c r="X171" s="246"/>
      <c r="Y171" s="247"/>
      <c r="Z171" s="133"/>
      <c r="AA171" s="218" t="s">
        <v>176</v>
      </c>
      <c r="AB171" s="219"/>
      <c r="AC171" s="219"/>
      <c r="AD171" s="219"/>
      <c r="AE171" s="219"/>
      <c r="AF171" s="219"/>
      <c r="AG171" s="219"/>
      <c r="AH171" s="219"/>
      <c r="AI171" s="220"/>
      <c r="AJ171" s="221"/>
      <c r="AK171" s="221"/>
      <c r="AL171" s="221"/>
      <c r="AM171" s="238" t="s">
        <v>40</v>
      </c>
      <c r="AN171" s="238"/>
      <c r="AO171" s="238"/>
      <c r="AP171" s="245"/>
      <c r="AQ171" s="245"/>
      <c r="AR171" s="245"/>
      <c r="AS171" s="238" t="s">
        <v>6</v>
      </c>
      <c r="AT171" s="244"/>
    </row>
    <row r="172" spans="4:46" ht="13.5" customHeight="1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3"/>
      <c r="AT172" s="23"/>
    </row>
    <row r="173" spans="9:46" ht="13.5"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23"/>
      <c r="AT173" s="23"/>
    </row>
    <row r="174" spans="1:46" ht="13.5" customHeight="1">
      <c r="A174" s="75"/>
      <c r="B174" s="75" t="s">
        <v>0</v>
      </c>
      <c r="C174" s="75" t="s">
        <v>11</v>
      </c>
      <c r="D174" s="251" t="s">
        <v>128</v>
      </c>
      <c r="E174" s="252"/>
      <c r="F174" s="252"/>
      <c r="G174" s="252"/>
      <c r="H174" s="253"/>
      <c r="I174" s="203" t="s">
        <v>127</v>
      </c>
      <c r="J174" s="204"/>
      <c r="K174" s="204"/>
      <c r="L174" s="204"/>
      <c r="M174" s="204"/>
      <c r="N174" s="205"/>
      <c r="O174" s="203" t="s">
        <v>129</v>
      </c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5"/>
    </row>
    <row r="175" spans="1:46" ht="13.5">
      <c r="A175" s="132">
        <v>13</v>
      </c>
      <c r="B175" s="76">
        <f>'氏名等'!$B17</f>
        <v>0</v>
      </c>
      <c r="C175" s="76">
        <f>'氏名等'!$C17</f>
        <v>0</v>
      </c>
      <c r="D175" s="254"/>
      <c r="E175" s="255"/>
      <c r="F175" s="255"/>
      <c r="G175" s="255"/>
      <c r="H175" s="256"/>
      <c r="I175" s="206"/>
      <c r="J175" s="207"/>
      <c r="K175" s="207"/>
      <c r="L175" s="207"/>
      <c r="M175" s="207"/>
      <c r="N175" s="208"/>
      <c r="O175" s="206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7"/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7"/>
      <c r="AS175" s="207"/>
      <c r="AT175" s="208"/>
    </row>
    <row r="176" spans="1:46" ht="26.1" customHeight="1">
      <c r="A176" s="6"/>
      <c r="B176" s="5"/>
      <c r="C176" s="4"/>
      <c r="D176" s="249" t="s">
        <v>47</v>
      </c>
      <c r="E176" s="250"/>
      <c r="F176" s="250"/>
      <c r="G176" s="250"/>
      <c r="H176" s="250"/>
      <c r="I176" s="209">
        <v>2</v>
      </c>
      <c r="J176" s="210"/>
      <c r="K176" s="210"/>
      <c r="L176" s="210"/>
      <c r="M176" s="210"/>
      <c r="N176" s="211"/>
      <c r="O176" s="200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2"/>
    </row>
    <row r="177" spans="1:46" ht="26.1" customHeight="1">
      <c r="A177" s="6"/>
      <c r="B177" s="5"/>
      <c r="C177" s="4"/>
      <c r="D177" s="248" t="s">
        <v>173</v>
      </c>
      <c r="E177" s="248"/>
      <c r="F177" s="248"/>
      <c r="G177" s="248"/>
      <c r="H177" s="249"/>
      <c r="I177" s="209">
        <v>2</v>
      </c>
      <c r="J177" s="210"/>
      <c r="K177" s="210"/>
      <c r="L177" s="210"/>
      <c r="M177" s="210"/>
      <c r="N177" s="211"/>
      <c r="O177" s="200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2"/>
    </row>
    <row r="178" spans="1:46" ht="26.1" customHeight="1">
      <c r="A178" s="6"/>
      <c r="B178" s="5"/>
      <c r="C178" s="4"/>
      <c r="D178" s="248" t="s">
        <v>48</v>
      </c>
      <c r="E178" s="248"/>
      <c r="F178" s="248"/>
      <c r="G178" s="248"/>
      <c r="H178" s="249"/>
      <c r="I178" s="209">
        <v>2</v>
      </c>
      <c r="J178" s="210"/>
      <c r="K178" s="210"/>
      <c r="L178" s="210"/>
      <c r="M178" s="210"/>
      <c r="N178" s="211"/>
      <c r="O178" s="200"/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2"/>
    </row>
    <row r="179" spans="1:46" ht="26.1" customHeight="1">
      <c r="A179" s="6"/>
      <c r="B179" s="5"/>
      <c r="C179" s="4"/>
      <c r="D179" s="248" t="s">
        <v>201</v>
      </c>
      <c r="E179" s="248"/>
      <c r="F179" s="248"/>
      <c r="G179" s="248"/>
      <c r="H179" s="249"/>
      <c r="I179" s="209">
        <v>2</v>
      </c>
      <c r="J179" s="210"/>
      <c r="K179" s="210"/>
      <c r="L179" s="210"/>
      <c r="M179" s="210"/>
      <c r="N179" s="211"/>
      <c r="O179" s="200"/>
      <c r="P179" s="201"/>
      <c r="Q179" s="201"/>
      <c r="R179" s="201"/>
      <c r="S179" s="201"/>
      <c r="T179" s="201"/>
      <c r="U179" s="201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2"/>
    </row>
    <row r="180" spans="1:46" ht="12.95" customHeight="1">
      <c r="A180" s="222"/>
      <c r="B180" s="222"/>
      <c r="C180" s="266"/>
      <c r="D180" s="259" t="s">
        <v>130</v>
      </c>
      <c r="E180" s="259"/>
      <c r="F180" s="259"/>
      <c r="G180" s="259"/>
      <c r="H180" s="260"/>
      <c r="I180" s="223">
        <v>2</v>
      </c>
      <c r="J180" s="224"/>
      <c r="K180" s="224"/>
      <c r="L180" s="224"/>
      <c r="M180" s="224"/>
      <c r="N180" s="225"/>
      <c r="O180" s="194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6"/>
    </row>
    <row r="181" spans="1:46" ht="12.95" customHeight="1">
      <c r="A181" s="222"/>
      <c r="B181" s="222"/>
      <c r="C181" s="266"/>
      <c r="D181" s="261"/>
      <c r="E181" s="261"/>
      <c r="F181" s="261"/>
      <c r="G181" s="261"/>
      <c r="H181" s="262"/>
      <c r="I181" s="226"/>
      <c r="J181" s="227"/>
      <c r="K181" s="227"/>
      <c r="L181" s="227"/>
      <c r="M181" s="227"/>
      <c r="N181" s="228"/>
      <c r="O181" s="197"/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9"/>
    </row>
    <row r="182" spans="1:46" ht="26.1" customHeight="1">
      <c r="A182" s="6"/>
      <c r="B182" s="5"/>
      <c r="C182" s="4"/>
      <c r="D182" s="248" t="s">
        <v>174</v>
      </c>
      <c r="E182" s="248"/>
      <c r="F182" s="248"/>
      <c r="G182" s="248"/>
      <c r="H182" s="249"/>
      <c r="I182" s="209">
        <v>2</v>
      </c>
      <c r="J182" s="210"/>
      <c r="K182" s="210"/>
      <c r="L182" s="210"/>
      <c r="M182" s="210"/>
      <c r="N182" s="211"/>
      <c r="O182" s="200"/>
      <c r="P182" s="201"/>
      <c r="Q182" s="201"/>
      <c r="R182" s="201"/>
      <c r="S182" s="201"/>
      <c r="T182" s="201"/>
      <c r="U182" s="201"/>
      <c r="V182" s="201"/>
      <c r="W182" s="201"/>
      <c r="X182" s="201"/>
      <c r="Y182" s="201"/>
      <c r="Z182" s="201"/>
      <c r="AA182" s="201"/>
      <c r="AB182" s="201"/>
      <c r="AC182" s="201"/>
      <c r="AD182" s="201"/>
      <c r="AE182" s="201"/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2"/>
    </row>
    <row r="183" spans="1:46" ht="12.95" customHeight="1">
      <c r="A183" s="6"/>
      <c r="B183" s="5"/>
      <c r="C183" s="4"/>
      <c r="D183" s="204"/>
      <c r="E183" s="204"/>
      <c r="F183" s="204"/>
      <c r="G183" s="204"/>
      <c r="H183" s="205"/>
      <c r="I183" s="212"/>
      <c r="J183" s="213"/>
      <c r="K183" s="213"/>
      <c r="L183" s="213"/>
      <c r="M183" s="213"/>
      <c r="N183" s="214"/>
      <c r="O183" s="230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6"/>
    </row>
    <row r="184" spans="1:46" ht="12.95" customHeight="1" thickBot="1">
      <c r="A184" s="6"/>
      <c r="B184" s="5"/>
      <c r="C184" s="4"/>
      <c r="D184" s="207"/>
      <c r="E184" s="207"/>
      <c r="F184" s="207"/>
      <c r="G184" s="207"/>
      <c r="H184" s="208"/>
      <c r="I184" s="215"/>
      <c r="J184" s="216"/>
      <c r="K184" s="216"/>
      <c r="L184" s="216"/>
      <c r="M184" s="216"/>
      <c r="N184" s="217"/>
      <c r="O184" s="231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  <c r="AO184" s="232"/>
      <c r="AP184" s="232"/>
      <c r="AQ184" s="232"/>
      <c r="AR184" s="232"/>
      <c r="AS184" s="232"/>
      <c r="AT184" s="233"/>
    </row>
    <row r="185" spans="1:46" ht="26.1" customHeight="1" thickBot="1">
      <c r="A185" s="193"/>
      <c r="B185" s="193"/>
      <c r="C185" s="134"/>
      <c r="D185" s="263" t="s">
        <v>178</v>
      </c>
      <c r="E185" s="264"/>
      <c r="F185" s="264"/>
      <c r="G185" s="264"/>
      <c r="H185" s="265"/>
      <c r="I185" s="220" t="s">
        <v>175</v>
      </c>
      <c r="J185" s="229"/>
      <c r="K185" s="229"/>
      <c r="L185" s="229"/>
      <c r="M185" s="229"/>
      <c r="N185" s="229"/>
      <c r="O185" s="229"/>
      <c r="P185" s="229"/>
      <c r="Q185" s="229"/>
      <c r="R185" s="229"/>
      <c r="S185" s="221"/>
      <c r="T185" s="221"/>
      <c r="U185" s="221"/>
      <c r="V185" s="246" t="s">
        <v>40</v>
      </c>
      <c r="W185" s="246"/>
      <c r="X185" s="246"/>
      <c r="Y185" s="247"/>
      <c r="Z185" s="133"/>
      <c r="AA185" s="218" t="s">
        <v>176</v>
      </c>
      <c r="AB185" s="219"/>
      <c r="AC185" s="219"/>
      <c r="AD185" s="219"/>
      <c r="AE185" s="219"/>
      <c r="AF185" s="219"/>
      <c r="AG185" s="219"/>
      <c r="AH185" s="219"/>
      <c r="AI185" s="220"/>
      <c r="AJ185" s="221"/>
      <c r="AK185" s="221"/>
      <c r="AL185" s="221"/>
      <c r="AM185" s="238" t="s">
        <v>40</v>
      </c>
      <c r="AN185" s="238"/>
      <c r="AO185" s="238"/>
      <c r="AP185" s="245"/>
      <c r="AQ185" s="245"/>
      <c r="AR185" s="245"/>
      <c r="AS185" s="238" t="s">
        <v>6</v>
      </c>
      <c r="AT185" s="244"/>
    </row>
    <row r="186" spans="4:46" ht="13.5" customHeight="1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3"/>
      <c r="AT186" s="23"/>
    </row>
    <row r="187" spans="9:46" ht="13.5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23"/>
      <c r="AT187" s="23"/>
    </row>
    <row r="188" spans="1:46" ht="13.5" customHeight="1">
      <c r="A188" s="75"/>
      <c r="B188" s="75" t="s">
        <v>0</v>
      </c>
      <c r="C188" s="75" t="s">
        <v>11</v>
      </c>
      <c r="D188" s="251" t="s">
        <v>128</v>
      </c>
      <c r="E188" s="252"/>
      <c r="F188" s="252"/>
      <c r="G188" s="252"/>
      <c r="H188" s="253"/>
      <c r="I188" s="203" t="s">
        <v>127</v>
      </c>
      <c r="J188" s="204"/>
      <c r="K188" s="204"/>
      <c r="L188" s="204"/>
      <c r="M188" s="204"/>
      <c r="N188" s="205"/>
      <c r="O188" s="203" t="s">
        <v>129</v>
      </c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4"/>
      <c r="AT188" s="205"/>
    </row>
    <row r="189" spans="1:46" ht="13.5">
      <c r="A189" s="132">
        <v>14</v>
      </c>
      <c r="B189" s="76">
        <f>'氏名等'!$B18</f>
        <v>0</v>
      </c>
      <c r="C189" s="76">
        <f>'氏名等'!$C18</f>
        <v>0</v>
      </c>
      <c r="D189" s="254"/>
      <c r="E189" s="255"/>
      <c r="F189" s="255"/>
      <c r="G189" s="255"/>
      <c r="H189" s="256"/>
      <c r="I189" s="206"/>
      <c r="J189" s="207"/>
      <c r="K189" s="207"/>
      <c r="L189" s="207"/>
      <c r="M189" s="207"/>
      <c r="N189" s="208"/>
      <c r="O189" s="206"/>
      <c r="P189" s="207"/>
      <c r="Q189" s="207"/>
      <c r="R189" s="207"/>
      <c r="S189" s="207"/>
      <c r="T189" s="207"/>
      <c r="U189" s="207"/>
      <c r="V189" s="207"/>
      <c r="W189" s="207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07"/>
      <c r="AK189" s="207"/>
      <c r="AL189" s="207"/>
      <c r="AM189" s="207"/>
      <c r="AN189" s="207"/>
      <c r="AO189" s="207"/>
      <c r="AP189" s="207"/>
      <c r="AQ189" s="207"/>
      <c r="AR189" s="207"/>
      <c r="AS189" s="207"/>
      <c r="AT189" s="208"/>
    </row>
    <row r="190" spans="1:46" ht="26.1" customHeight="1">
      <c r="A190" s="6"/>
      <c r="B190" s="5"/>
      <c r="C190" s="4"/>
      <c r="D190" s="249" t="s">
        <v>47</v>
      </c>
      <c r="E190" s="250"/>
      <c r="F190" s="250"/>
      <c r="G190" s="250"/>
      <c r="H190" s="250"/>
      <c r="I190" s="209">
        <v>2</v>
      </c>
      <c r="J190" s="210"/>
      <c r="K190" s="210"/>
      <c r="L190" s="210"/>
      <c r="M190" s="210"/>
      <c r="N190" s="211"/>
      <c r="O190" s="200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1"/>
      <c r="AT190" s="202"/>
    </row>
    <row r="191" spans="1:46" ht="26.1" customHeight="1">
      <c r="A191" s="6"/>
      <c r="B191" s="5"/>
      <c r="C191" s="4"/>
      <c r="D191" s="248" t="s">
        <v>173</v>
      </c>
      <c r="E191" s="248"/>
      <c r="F191" s="248"/>
      <c r="G191" s="248"/>
      <c r="H191" s="249"/>
      <c r="I191" s="209">
        <v>2</v>
      </c>
      <c r="J191" s="210"/>
      <c r="K191" s="210"/>
      <c r="L191" s="210"/>
      <c r="M191" s="210"/>
      <c r="N191" s="211"/>
      <c r="O191" s="200"/>
      <c r="P191" s="201"/>
      <c r="Q191" s="201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2"/>
    </row>
    <row r="192" spans="1:46" ht="26.1" customHeight="1">
      <c r="A192" s="6"/>
      <c r="B192" s="5"/>
      <c r="C192" s="4"/>
      <c r="D192" s="248" t="s">
        <v>48</v>
      </c>
      <c r="E192" s="248"/>
      <c r="F192" s="248"/>
      <c r="G192" s="248"/>
      <c r="H192" s="249"/>
      <c r="I192" s="209">
        <v>2</v>
      </c>
      <c r="J192" s="210"/>
      <c r="K192" s="210"/>
      <c r="L192" s="210"/>
      <c r="M192" s="210"/>
      <c r="N192" s="211"/>
      <c r="O192" s="200"/>
      <c r="P192" s="201"/>
      <c r="Q192" s="201"/>
      <c r="R192" s="201"/>
      <c r="S192" s="201"/>
      <c r="T192" s="201"/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1"/>
      <c r="AT192" s="202"/>
    </row>
    <row r="193" spans="1:46" ht="26.1" customHeight="1">
      <c r="A193" s="6"/>
      <c r="B193" s="5"/>
      <c r="C193" s="4"/>
      <c r="D193" s="248" t="s">
        <v>201</v>
      </c>
      <c r="E193" s="248"/>
      <c r="F193" s="248"/>
      <c r="G193" s="248"/>
      <c r="H193" s="249"/>
      <c r="I193" s="209">
        <v>2</v>
      </c>
      <c r="J193" s="210"/>
      <c r="K193" s="210"/>
      <c r="L193" s="210"/>
      <c r="M193" s="210"/>
      <c r="N193" s="211"/>
      <c r="O193" s="200"/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1"/>
      <c r="AT193" s="202"/>
    </row>
    <row r="194" spans="1:46" ht="12.95" customHeight="1">
      <c r="A194" s="222"/>
      <c r="B194" s="222"/>
      <c r="C194" s="266"/>
      <c r="D194" s="259" t="s">
        <v>130</v>
      </c>
      <c r="E194" s="259"/>
      <c r="F194" s="259"/>
      <c r="G194" s="259"/>
      <c r="H194" s="260"/>
      <c r="I194" s="223">
        <v>2</v>
      </c>
      <c r="J194" s="224"/>
      <c r="K194" s="224"/>
      <c r="L194" s="224"/>
      <c r="M194" s="224"/>
      <c r="N194" s="225"/>
      <c r="O194" s="194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6"/>
    </row>
    <row r="195" spans="1:46" ht="12.95" customHeight="1">
      <c r="A195" s="222"/>
      <c r="B195" s="222"/>
      <c r="C195" s="266"/>
      <c r="D195" s="261"/>
      <c r="E195" s="261"/>
      <c r="F195" s="261"/>
      <c r="G195" s="261"/>
      <c r="H195" s="262"/>
      <c r="I195" s="226"/>
      <c r="J195" s="227"/>
      <c r="K195" s="227"/>
      <c r="L195" s="227"/>
      <c r="M195" s="227"/>
      <c r="N195" s="228"/>
      <c r="O195" s="197"/>
      <c r="P195" s="198"/>
      <c r="Q195" s="198"/>
      <c r="R195" s="198"/>
      <c r="S195" s="198"/>
      <c r="T195" s="198"/>
      <c r="U195" s="198"/>
      <c r="V195" s="198"/>
      <c r="W195" s="198"/>
      <c r="X195" s="198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198"/>
      <c r="AK195" s="198"/>
      <c r="AL195" s="198"/>
      <c r="AM195" s="198"/>
      <c r="AN195" s="198"/>
      <c r="AO195" s="198"/>
      <c r="AP195" s="198"/>
      <c r="AQ195" s="198"/>
      <c r="AR195" s="198"/>
      <c r="AS195" s="198"/>
      <c r="AT195" s="199"/>
    </row>
    <row r="196" spans="1:46" ht="26.1" customHeight="1">
      <c r="A196" s="6"/>
      <c r="B196" s="5"/>
      <c r="C196" s="4"/>
      <c r="D196" s="248" t="s">
        <v>174</v>
      </c>
      <c r="E196" s="248"/>
      <c r="F196" s="248"/>
      <c r="G196" s="248"/>
      <c r="H196" s="249"/>
      <c r="I196" s="209">
        <v>2</v>
      </c>
      <c r="J196" s="210"/>
      <c r="K196" s="210"/>
      <c r="L196" s="210"/>
      <c r="M196" s="210"/>
      <c r="N196" s="211"/>
      <c r="O196" s="200"/>
      <c r="P196" s="201"/>
      <c r="Q196" s="201"/>
      <c r="R196" s="201"/>
      <c r="S196" s="201"/>
      <c r="T196" s="201"/>
      <c r="U196" s="201"/>
      <c r="V196" s="201"/>
      <c r="W196" s="201"/>
      <c r="X196" s="201"/>
      <c r="Y196" s="201"/>
      <c r="Z196" s="201"/>
      <c r="AA196" s="201"/>
      <c r="AB196" s="201"/>
      <c r="AC196" s="201"/>
      <c r="AD196" s="201"/>
      <c r="AE196" s="201"/>
      <c r="AF196" s="201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1"/>
      <c r="AT196" s="202"/>
    </row>
    <row r="197" spans="1:46" ht="12.95" customHeight="1">
      <c r="A197" s="6"/>
      <c r="B197" s="5"/>
      <c r="C197" s="4"/>
      <c r="D197" s="204"/>
      <c r="E197" s="204"/>
      <c r="F197" s="204"/>
      <c r="G197" s="204"/>
      <c r="H197" s="205"/>
      <c r="I197" s="212"/>
      <c r="J197" s="213"/>
      <c r="K197" s="213"/>
      <c r="L197" s="213"/>
      <c r="M197" s="213"/>
      <c r="N197" s="214"/>
      <c r="O197" s="230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6"/>
    </row>
    <row r="198" spans="1:46" ht="12.95" customHeight="1" thickBot="1">
      <c r="A198" s="6"/>
      <c r="B198" s="5"/>
      <c r="C198" s="4"/>
      <c r="D198" s="207"/>
      <c r="E198" s="207"/>
      <c r="F198" s="207"/>
      <c r="G198" s="207"/>
      <c r="H198" s="208"/>
      <c r="I198" s="215"/>
      <c r="J198" s="216"/>
      <c r="K198" s="216"/>
      <c r="L198" s="216"/>
      <c r="M198" s="216"/>
      <c r="N198" s="217"/>
      <c r="O198" s="231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  <c r="AO198" s="232"/>
      <c r="AP198" s="232"/>
      <c r="AQ198" s="232"/>
      <c r="AR198" s="232"/>
      <c r="AS198" s="232"/>
      <c r="AT198" s="233"/>
    </row>
    <row r="199" spans="1:46" ht="26.1" customHeight="1" thickBot="1">
      <c r="A199" s="193"/>
      <c r="B199" s="193"/>
      <c r="C199" s="134"/>
      <c r="D199" s="263" t="s">
        <v>178</v>
      </c>
      <c r="E199" s="264"/>
      <c r="F199" s="264"/>
      <c r="G199" s="264"/>
      <c r="H199" s="265"/>
      <c r="I199" s="220" t="s">
        <v>175</v>
      </c>
      <c r="J199" s="229"/>
      <c r="K199" s="229"/>
      <c r="L199" s="229"/>
      <c r="M199" s="229"/>
      <c r="N199" s="229"/>
      <c r="O199" s="229"/>
      <c r="P199" s="229"/>
      <c r="Q199" s="229"/>
      <c r="R199" s="229"/>
      <c r="S199" s="221"/>
      <c r="T199" s="221"/>
      <c r="U199" s="221"/>
      <c r="V199" s="246" t="s">
        <v>40</v>
      </c>
      <c r="W199" s="246"/>
      <c r="X199" s="246"/>
      <c r="Y199" s="247"/>
      <c r="Z199" s="133"/>
      <c r="AA199" s="218" t="s">
        <v>176</v>
      </c>
      <c r="AB199" s="219"/>
      <c r="AC199" s="219"/>
      <c r="AD199" s="219"/>
      <c r="AE199" s="219"/>
      <c r="AF199" s="219"/>
      <c r="AG199" s="219"/>
      <c r="AH199" s="219"/>
      <c r="AI199" s="220"/>
      <c r="AJ199" s="221"/>
      <c r="AK199" s="221"/>
      <c r="AL199" s="221"/>
      <c r="AM199" s="238" t="s">
        <v>40</v>
      </c>
      <c r="AN199" s="238"/>
      <c r="AO199" s="238"/>
      <c r="AP199" s="245"/>
      <c r="AQ199" s="245"/>
      <c r="AR199" s="245"/>
      <c r="AS199" s="238" t="s">
        <v>6</v>
      </c>
      <c r="AT199" s="244"/>
    </row>
    <row r="200" spans="4:46" ht="13.5" customHeight="1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3"/>
      <c r="AT200" s="23"/>
    </row>
    <row r="201" spans="9:46" ht="13.5"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23"/>
      <c r="AT201" s="23"/>
    </row>
    <row r="202" spans="1:46" ht="13.5" customHeight="1">
      <c r="A202" s="75"/>
      <c r="B202" s="75" t="s">
        <v>0</v>
      </c>
      <c r="C202" s="75" t="s">
        <v>11</v>
      </c>
      <c r="D202" s="251" t="s">
        <v>128</v>
      </c>
      <c r="E202" s="252"/>
      <c r="F202" s="252"/>
      <c r="G202" s="252"/>
      <c r="H202" s="253"/>
      <c r="I202" s="203" t="s">
        <v>127</v>
      </c>
      <c r="J202" s="204"/>
      <c r="K202" s="204"/>
      <c r="L202" s="204"/>
      <c r="M202" s="204"/>
      <c r="N202" s="205"/>
      <c r="O202" s="203" t="s">
        <v>129</v>
      </c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4"/>
      <c r="AT202" s="205"/>
    </row>
    <row r="203" spans="1:46" ht="13.5">
      <c r="A203" s="132">
        <v>15</v>
      </c>
      <c r="B203" s="76">
        <f>'氏名等'!$B19</f>
        <v>0</v>
      </c>
      <c r="C203" s="76">
        <f>'氏名等'!$C19</f>
        <v>0</v>
      </c>
      <c r="D203" s="254"/>
      <c r="E203" s="255"/>
      <c r="F203" s="255"/>
      <c r="G203" s="255"/>
      <c r="H203" s="256"/>
      <c r="I203" s="206"/>
      <c r="J203" s="207"/>
      <c r="K203" s="207"/>
      <c r="L203" s="207"/>
      <c r="M203" s="207"/>
      <c r="N203" s="208"/>
      <c r="O203" s="206"/>
      <c r="P203" s="207"/>
      <c r="Q203" s="207"/>
      <c r="R203" s="207"/>
      <c r="S203" s="207"/>
      <c r="T203" s="207"/>
      <c r="U203" s="207"/>
      <c r="V203" s="207"/>
      <c r="W203" s="207"/>
      <c r="X203" s="207"/>
      <c r="Y203" s="207"/>
      <c r="Z203" s="207"/>
      <c r="AA203" s="207"/>
      <c r="AB203" s="207"/>
      <c r="AC203" s="207"/>
      <c r="AD203" s="207"/>
      <c r="AE203" s="207"/>
      <c r="AF203" s="207"/>
      <c r="AG203" s="207"/>
      <c r="AH203" s="207"/>
      <c r="AI203" s="207"/>
      <c r="AJ203" s="207"/>
      <c r="AK203" s="207"/>
      <c r="AL203" s="207"/>
      <c r="AM203" s="207"/>
      <c r="AN203" s="207"/>
      <c r="AO203" s="207"/>
      <c r="AP203" s="207"/>
      <c r="AQ203" s="207"/>
      <c r="AR203" s="207"/>
      <c r="AS203" s="207"/>
      <c r="AT203" s="208"/>
    </row>
    <row r="204" spans="1:46" ht="26.1" customHeight="1">
      <c r="A204" s="6"/>
      <c r="B204" s="5"/>
      <c r="C204" s="4"/>
      <c r="D204" s="249" t="s">
        <v>47</v>
      </c>
      <c r="E204" s="250"/>
      <c r="F204" s="250"/>
      <c r="G204" s="250"/>
      <c r="H204" s="250"/>
      <c r="I204" s="209">
        <v>2</v>
      </c>
      <c r="J204" s="210"/>
      <c r="K204" s="210"/>
      <c r="L204" s="210"/>
      <c r="M204" s="210"/>
      <c r="N204" s="211"/>
      <c r="O204" s="200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1"/>
      <c r="AT204" s="202"/>
    </row>
    <row r="205" spans="1:46" ht="26.1" customHeight="1">
      <c r="A205" s="6"/>
      <c r="B205" s="5"/>
      <c r="C205" s="4"/>
      <c r="D205" s="248" t="s">
        <v>173</v>
      </c>
      <c r="E205" s="248"/>
      <c r="F205" s="248"/>
      <c r="G205" s="248"/>
      <c r="H205" s="249"/>
      <c r="I205" s="209">
        <v>2</v>
      </c>
      <c r="J205" s="210"/>
      <c r="K205" s="210"/>
      <c r="L205" s="210"/>
      <c r="M205" s="210"/>
      <c r="N205" s="211"/>
      <c r="O205" s="200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1"/>
      <c r="AT205" s="202"/>
    </row>
    <row r="206" spans="1:46" ht="26.1" customHeight="1">
      <c r="A206" s="6"/>
      <c r="B206" s="5"/>
      <c r="C206" s="4"/>
      <c r="D206" s="248" t="s">
        <v>48</v>
      </c>
      <c r="E206" s="248"/>
      <c r="F206" s="248"/>
      <c r="G206" s="248"/>
      <c r="H206" s="249"/>
      <c r="I206" s="209">
        <v>2</v>
      </c>
      <c r="J206" s="210"/>
      <c r="K206" s="210"/>
      <c r="L206" s="210"/>
      <c r="M206" s="210"/>
      <c r="N206" s="211"/>
      <c r="O206" s="200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1"/>
      <c r="AT206" s="202"/>
    </row>
    <row r="207" spans="1:46" ht="26.1" customHeight="1">
      <c r="A207" s="6"/>
      <c r="B207" s="5"/>
      <c r="C207" s="4"/>
      <c r="D207" s="248" t="s">
        <v>201</v>
      </c>
      <c r="E207" s="248"/>
      <c r="F207" s="248"/>
      <c r="G207" s="248"/>
      <c r="H207" s="249"/>
      <c r="I207" s="209">
        <v>2</v>
      </c>
      <c r="J207" s="210"/>
      <c r="K207" s="210"/>
      <c r="L207" s="210"/>
      <c r="M207" s="210"/>
      <c r="N207" s="211"/>
      <c r="O207" s="200"/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1"/>
      <c r="AT207" s="202"/>
    </row>
    <row r="208" spans="1:46" ht="12.95" customHeight="1">
      <c r="A208" s="222"/>
      <c r="B208" s="222"/>
      <c r="C208" s="266"/>
      <c r="D208" s="259" t="s">
        <v>130</v>
      </c>
      <c r="E208" s="259"/>
      <c r="F208" s="259"/>
      <c r="G208" s="259"/>
      <c r="H208" s="260"/>
      <c r="I208" s="223">
        <v>2</v>
      </c>
      <c r="J208" s="224"/>
      <c r="K208" s="224"/>
      <c r="L208" s="224"/>
      <c r="M208" s="224"/>
      <c r="N208" s="225"/>
      <c r="O208" s="194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6"/>
    </row>
    <row r="209" spans="1:46" ht="12.95" customHeight="1">
      <c r="A209" s="222"/>
      <c r="B209" s="222"/>
      <c r="C209" s="266"/>
      <c r="D209" s="261"/>
      <c r="E209" s="261"/>
      <c r="F209" s="261"/>
      <c r="G209" s="261"/>
      <c r="H209" s="262"/>
      <c r="I209" s="226"/>
      <c r="J209" s="227"/>
      <c r="K209" s="227"/>
      <c r="L209" s="227"/>
      <c r="M209" s="227"/>
      <c r="N209" s="228"/>
      <c r="O209" s="197"/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  <c r="Z209" s="198"/>
      <c r="AA209" s="198"/>
      <c r="AB209" s="198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  <c r="AO209" s="198"/>
      <c r="AP209" s="198"/>
      <c r="AQ209" s="198"/>
      <c r="AR209" s="198"/>
      <c r="AS209" s="198"/>
      <c r="AT209" s="199"/>
    </row>
    <row r="210" spans="1:46" ht="26.1" customHeight="1">
      <c r="A210" s="6"/>
      <c r="B210" s="5"/>
      <c r="C210" s="4"/>
      <c r="D210" s="248" t="s">
        <v>174</v>
      </c>
      <c r="E210" s="248"/>
      <c r="F210" s="248"/>
      <c r="G210" s="248"/>
      <c r="H210" s="249"/>
      <c r="I210" s="209">
        <v>2</v>
      </c>
      <c r="J210" s="210"/>
      <c r="K210" s="210"/>
      <c r="L210" s="210"/>
      <c r="M210" s="210"/>
      <c r="N210" s="211"/>
      <c r="O210" s="200"/>
      <c r="P210" s="201"/>
      <c r="Q210" s="201"/>
      <c r="R210" s="201"/>
      <c r="S210" s="201"/>
      <c r="T210" s="201"/>
      <c r="U210" s="201"/>
      <c r="V210" s="201"/>
      <c r="W210" s="201"/>
      <c r="X210" s="201"/>
      <c r="Y210" s="201"/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1"/>
      <c r="AT210" s="202"/>
    </row>
    <row r="211" spans="1:46" ht="12.95" customHeight="1">
      <c r="A211" s="6"/>
      <c r="B211" s="5"/>
      <c r="C211" s="4"/>
      <c r="D211" s="204"/>
      <c r="E211" s="204"/>
      <c r="F211" s="204"/>
      <c r="G211" s="204"/>
      <c r="H211" s="205"/>
      <c r="I211" s="212"/>
      <c r="J211" s="213"/>
      <c r="K211" s="213"/>
      <c r="L211" s="213"/>
      <c r="M211" s="213"/>
      <c r="N211" s="214"/>
      <c r="O211" s="230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6"/>
    </row>
    <row r="212" spans="1:46" ht="12.95" customHeight="1" thickBot="1">
      <c r="A212" s="6"/>
      <c r="B212" s="5"/>
      <c r="C212" s="4"/>
      <c r="D212" s="207"/>
      <c r="E212" s="207"/>
      <c r="F212" s="207"/>
      <c r="G212" s="207"/>
      <c r="H212" s="208"/>
      <c r="I212" s="215"/>
      <c r="J212" s="216"/>
      <c r="K212" s="216"/>
      <c r="L212" s="216"/>
      <c r="M212" s="216"/>
      <c r="N212" s="217"/>
      <c r="O212" s="231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2"/>
      <c r="AH212" s="232"/>
      <c r="AI212" s="232"/>
      <c r="AJ212" s="232"/>
      <c r="AK212" s="232"/>
      <c r="AL212" s="232"/>
      <c r="AM212" s="232"/>
      <c r="AN212" s="232"/>
      <c r="AO212" s="232"/>
      <c r="AP212" s="232"/>
      <c r="AQ212" s="232"/>
      <c r="AR212" s="232"/>
      <c r="AS212" s="232"/>
      <c r="AT212" s="233"/>
    </row>
    <row r="213" spans="1:46" ht="26.1" customHeight="1" thickBot="1">
      <c r="A213" s="193"/>
      <c r="B213" s="193"/>
      <c r="C213" s="134"/>
      <c r="D213" s="263" t="s">
        <v>178</v>
      </c>
      <c r="E213" s="264"/>
      <c r="F213" s="264"/>
      <c r="G213" s="264"/>
      <c r="H213" s="265"/>
      <c r="I213" s="220" t="s">
        <v>175</v>
      </c>
      <c r="J213" s="229"/>
      <c r="K213" s="229"/>
      <c r="L213" s="229"/>
      <c r="M213" s="229"/>
      <c r="N213" s="229"/>
      <c r="O213" s="229"/>
      <c r="P213" s="229"/>
      <c r="Q213" s="229"/>
      <c r="R213" s="229"/>
      <c r="S213" s="221"/>
      <c r="T213" s="221"/>
      <c r="U213" s="221"/>
      <c r="V213" s="246" t="s">
        <v>40</v>
      </c>
      <c r="W213" s="246"/>
      <c r="X213" s="246"/>
      <c r="Y213" s="247"/>
      <c r="Z213" s="133"/>
      <c r="AA213" s="218" t="s">
        <v>176</v>
      </c>
      <c r="AB213" s="219"/>
      <c r="AC213" s="219"/>
      <c r="AD213" s="219"/>
      <c r="AE213" s="219"/>
      <c r="AF213" s="219"/>
      <c r="AG213" s="219"/>
      <c r="AH213" s="219"/>
      <c r="AI213" s="220"/>
      <c r="AJ213" s="221"/>
      <c r="AK213" s="221"/>
      <c r="AL213" s="221"/>
      <c r="AM213" s="238" t="s">
        <v>40</v>
      </c>
      <c r="AN213" s="238"/>
      <c r="AO213" s="238"/>
      <c r="AP213" s="245"/>
      <c r="AQ213" s="245"/>
      <c r="AR213" s="245"/>
      <c r="AS213" s="238" t="s">
        <v>6</v>
      </c>
      <c r="AT213" s="244"/>
    </row>
    <row r="214" spans="4:46" ht="13.5" customHeight="1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3"/>
      <c r="AT214" s="23"/>
    </row>
    <row r="215" spans="9:46" ht="13.5"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23"/>
      <c r="AT215" s="23"/>
    </row>
    <row r="216" spans="1:46" ht="13.5" customHeight="1">
      <c r="A216" s="75"/>
      <c r="B216" s="75" t="s">
        <v>0</v>
      </c>
      <c r="C216" s="75" t="s">
        <v>11</v>
      </c>
      <c r="D216" s="251" t="s">
        <v>128</v>
      </c>
      <c r="E216" s="252"/>
      <c r="F216" s="252"/>
      <c r="G216" s="252"/>
      <c r="H216" s="253"/>
      <c r="I216" s="203" t="s">
        <v>127</v>
      </c>
      <c r="J216" s="204"/>
      <c r="K216" s="204"/>
      <c r="L216" s="204"/>
      <c r="M216" s="204"/>
      <c r="N216" s="205"/>
      <c r="O216" s="203" t="s">
        <v>129</v>
      </c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4"/>
      <c r="AF216" s="204"/>
      <c r="AG216" s="204"/>
      <c r="AH216" s="204"/>
      <c r="AI216" s="204"/>
      <c r="AJ216" s="204"/>
      <c r="AK216" s="204"/>
      <c r="AL216" s="204"/>
      <c r="AM216" s="204"/>
      <c r="AN216" s="204"/>
      <c r="AO216" s="204"/>
      <c r="AP216" s="204"/>
      <c r="AQ216" s="204"/>
      <c r="AR216" s="204"/>
      <c r="AS216" s="204"/>
      <c r="AT216" s="205"/>
    </row>
    <row r="217" spans="1:46" ht="13.5">
      <c r="A217" s="132">
        <v>16</v>
      </c>
      <c r="B217" s="76">
        <f>'氏名等'!$B20</f>
        <v>0</v>
      </c>
      <c r="C217" s="76">
        <f>'氏名等'!$C20</f>
        <v>0</v>
      </c>
      <c r="D217" s="254"/>
      <c r="E217" s="255"/>
      <c r="F217" s="255"/>
      <c r="G217" s="255"/>
      <c r="H217" s="256"/>
      <c r="I217" s="206"/>
      <c r="J217" s="207"/>
      <c r="K217" s="207"/>
      <c r="L217" s="207"/>
      <c r="M217" s="207"/>
      <c r="N217" s="208"/>
      <c r="O217" s="206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/>
      <c r="AH217" s="207"/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7"/>
      <c r="AS217" s="207"/>
      <c r="AT217" s="208"/>
    </row>
    <row r="218" spans="1:46" ht="26.1" customHeight="1">
      <c r="A218" s="6"/>
      <c r="B218" s="5"/>
      <c r="C218" s="4"/>
      <c r="D218" s="249" t="s">
        <v>47</v>
      </c>
      <c r="E218" s="250"/>
      <c r="F218" s="250"/>
      <c r="G218" s="250"/>
      <c r="H218" s="250"/>
      <c r="I218" s="209">
        <v>2</v>
      </c>
      <c r="J218" s="210"/>
      <c r="K218" s="210"/>
      <c r="L218" s="210"/>
      <c r="M218" s="210"/>
      <c r="N218" s="211"/>
      <c r="O218" s="200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2"/>
    </row>
    <row r="219" spans="1:46" ht="26.1" customHeight="1">
      <c r="A219" s="6"/>
      <c r="B219" s="5"/>
      <c r="C219" s="4"/>
      <c r="D219" s="248" t="s">
        <v>173</v>
      </c>
      <c r="E219" s="248"/>
      <c r="F219" s="248"/>
      <c r="G219" s="248"/>
      <c r="H219" s="249"/>
      <c r="I219" s="209">
        <v>2</v>
      </c>
      <c r="J219" s="210"/>
      <c r="K219" s="210"/>
      <c r="L219" s="210"/>
      <c r="M219" s="210"/>
      <c r="N219" s="211"/>
      <c r="O219" s="200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2"/>
    </row>
    <row r="220" spans="1:46" ht="26.1" customHeight="1">
      <c r="A220" s="6"/>
      <c r="B220" s="5"/>
      <c r="C220" s="4"/>
      <c r="D220" s="248" t="s">
        <v>48</v>
      </c>
      <c r="E220" s="248"/>
      <c r="F220" s="248"/>
      <c r="G220" s="248"/>
      <c r="H220" s="249"/>
      <c r="I220" s="209">
        <v>2</v>
      </c>
      <c r="J220" s="210"/>
      <c r="K220" s="210"/>
      <c r="L220" s="210"/>
      <c r="M220" s="210"/>
      <c r="N220" s="211"/>
      <c r="O220" s="200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2"/>
    </row>
    <row r="221" spans="1:46" ht="26.1" customHeight="1">
      <c r="A221" s="6"/>
      <c r="B221" s="5"/>
      <c r="C221" s="4"/>
      <c r="D221" s="248" t="s">
        <v>201</v>
      </c>
      <c r="E221" s="248"/>
      <c r="F221" s="248"/>
      <c r="G221" s="248"/>
      <c r="H221" s="249"/>
      <c r="I221" s="209">
        <v>2</v>
      </c>
      <c r="J221" s="210"/>
      <c r="K221" s="210"/>
      <c r="L221" s="210"/>
      <c r="M221" s="210"/>
      <c r="N221" s="211"/>
      <c r="O221" s="200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2"/>
    </row>
    <row r="222" spans="1:46" ht="12.95" customHeight="1">
      <c r="A222" s="222"/>
      <c r="B222" s="222"/>
      <c r="C222" s="266"/>
      <c r="D222" s="259" t="s">
        <v>130</v>
      </c>
      <c r="E222" s="259"/>
      <c r="F222" s="259"/>
      <c r="G222" s="259"/>
      <c r="H222" s="260"/>
      <c r="I222" s="223">
        <v>2</v>
      </c>
      <c r="J222" s="224"/>
      <c r="K222" s="224"/>
      <c r="L222" s="224"/>
      <c r="M222" s="224"/>
      <c r="N222" s="225"/>
      <c r="O222" s="194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/>
      <c r="AH222" s="195"/>
      <c r="AI222" s="195"/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6"/>
    </row>
    <row r="223" spans="1:46" ht="12.95" customHeight="1">
      <c r="A223" s="222"/>
      <c r="B223" s="222"/>
      <c r="C223" s="266"/>
      <c r="D223" s="261"/>
      <c r="E223" s="261"/>
      <c r="F223" s="261"/>
      <c r="G223" s="261"/>
      <c r="H223" s="262"/>
      <c r="I223" s="226"/>
      <c r="J223" s="227"/>
      <c r="K223" s="227"/>
      <c r="L223" s="227"/>
      <c r="M223" s="227"/>
      <c r="N223" s="228"/>
      <c r="O223" s="197"/>
      <c r="P223" s="198"/>
      <c r="Q223" s="198"/>
      <c r="R223" s="198"/>
      <c r="S223" s="198"/>
      <c r="T223" s="198"/>
      <c r="U223" s="198"/>
      <c r="V223" s="198"/>
      <c r="W223" s="198"/>
      <c r="X223" s="198"/>
      <c r="Y223" s="198"/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198"/>
      <c r="AO223" s="198"/>
      <c r="AP223" s="198"/>
      <c r="AQ223" s="198"/>
      <c r="AR223" s="198"/>
      <c r="AS223" s="198"/>
      <c r="AT223" s="199"/>
    </row>
    <row r="224" spans="1:46" ht="26.1" customHeight="1">
      <c r="A224" s="6"/>
      <c r="B224" s="5"/>
      <c r="C224" s="4"/>
      <c r="D224" s="248" t="s">
        <v>174</v>
      </c>
      <c r="E224" s="248"/>
      <c r="F224" s="248"/>
      <c r="G224" s="248"/>
      <c r="H224" s="249"/>
      <c r="I224" s="209">
        <v>2</v>
      </c>
      <c r="J224" s="210"/>
      <c r="K224" s="210"/>
      <c r="L224" s="210"/>
      <c r="M224" s="210"/>
      <c r="N224" s="211"/>
      <c r="O224" s="200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2"/>
    </row>
    <row r="225" spans="1:46" ht="12.95" customHeight="1">
      <c r="A225" s="6"/>
      <c r="B225" s="5"/>
      <c r="C225" s="4"/>
      <c r="D225" s="204"/>
      <c r="E225" s="204"/>
      <c r="F225" s="204"/>
      <c r="G225" s="204"/>
      <c r="H225" s="205"/>
      <c r="I225" s="212"/>
      <c r="J225" s="213"/>
      <c r="K225" s="213"/>
      <c r="L225" s="213"/>
      <c r="M225" s="213"/>
      <c r="N225" s="214"/>
      <c r="O225" s="230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6"/>
    </row>
    <row r="226" spans="1:46" ht="12.95" customHeight="1" thickBot="1">
      <c r="A226" s="6"/>
      <c r="B226" s="5"/>
      <c r="C226" s="4"/>
      <c r="D226" s="207"/>
      <c r="E226" s="207"/>
      <c r="F226" s="207"/>
      <c r="G226" s="207"/>
      <c r="H226" s="208"/>
      <c r="I226" s="215"/>
      <c r="J226" s="216"/>
      <c r="K226" s="216"/>
      <c r="L226" s="216"/>
      <c r="M226" s="216"/>
      <c r="N226" s="217"/>
      <c r="O226" s="231"/>
      <c r="P226" s="232"/>
      <c r="Q226" s="232"/>
      <c r="R226" s="232"/>
      <c r="S226" s="232"/>
      <c r="T226" s="232"/>
      <c r="U226" s="232"/>
      <c r="V226" s="232"/>
      <c r="W226" s="232"/>
      <c r="X226" s="232"/>
      <c r="Y226" s="232"/>
      <c r="Z226" s="232"/>
      <c r="AA226" s="232"/>
      <c r="AB226" s="232"/>
      <c r="AC226" s="232"/>
      <c r="AD226" s="232"/>
      <c r="AE226" s="232"/>
      <c r="AF226" s="232"/>
      <c r="AG226" s="232"/>
      <c r="AH226" s="232"/>
      <c r="AI226" s="232"/>
      <c r="AJ226" s="232"/>
      <c r="AK226" s="232"/>
      <c r="AL226" s="232"/>
      <c r="AM226" s="232"/>
      <c r="AN226" s="232"/>
      <c r="AO226" s="232"/>
      <c r="AP226" s="232"/>
      <c r="AQ226" s="232"/>
      <c r="AR226" s="232"/>
      <c r="AS226" s="232"/>
      <c r="AT226" s="233"/>
    </row>
    <row r="227" spans="1:46" ht="26.1" customHeight="1" thickBot="1">
      <c r="A227" s="193"/>
      <c r="B227" s="193"/>
      <c r="C227" s="134"/>
      <c r="D227" s="263" t="s">
        <v>178</v>
      </c>
      <c r="E227" s="264"/>
      <c r="F227" s="264"/>
      <c r="G227" s="264"/>
      <c r="H227" s="265"/>
      <c r="I227" s="220" t="s">
        <v>175</v>
      </c>
      <c r="J227" s="229"/>
      <c r="K227" s="229"/>
      <c r="L227" s="229"/>
      <c r="M227" s="229"/>
      <c r="N227" s="229"/>
      <c r="O227" s="229"/>
      <c r="P227" s="229"/>
      <c r="Q227" s="229"/>
      <c r="R227" s="229"/>
      <c r="S227" s="221"/>
      <c r="T227" s="221"/>
      <c r="U227" s="221"/>
      <c r="V227" s="246" t="s">
        <v>40</v>
      </c>
      <c r="W227" s="246"/>
      <c r="X227" s="246"/>
      <c r="Y227" s="247"/>
      <c r="Z227" s="133"/>
      <c r="AA227" s="218" t="s">
        <v>176</v>
      </c>
      <c r="AB227" s="219"/>
      <c r="AC227" s="219"/>
      <c r="AD227" s="219"/>
      <c r="AE227" s="219"/>
      <c r="AF227" s="219"/>
      <c r="AG227" s="219"/>
      <c r="AH227" s="219"/>
      <c r="AI227" s="220"/>
      <c r="AJ227" s="221"/>
      <c r="AK227" s="221"/>
      <c r="AL227" s="221"/>
      <c r="AM227" s="238" t="s">
        <v>40</v>
      </c>
      <c r="AN227" s="238"/>
      <c r="AO227" s="238"/>
      <c r="AP227" s="245"/>
      <c r="AQ227" s="245"/>
      <c r="AR227" s="245"/>
      <c r="AS227" s="238" t="s">
        <v>6</v>
      </c>
      <c r="AT227" s="244"/>
    </row>
    <row r="228" spans="4:46" ht="13.5" customHeight="1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3"/>
      <c r="AT228" s="23"/>
    </row>
    <row r="229" spans="9:46" ht="13.5"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23"/>
      <c r="AT229" s="23"/>
    </row>
    <row r="230" spans="1:46" ht="13.5" customHeight="1">
      <c r="A230" s="75"/>
      <c r="B230" s="75" t="s">
        <v>0</v>
      </c>
      <c r="C230" s="75" t="s">
        <v>11</v>
      </c>
      <c r="D230" s="251" t="s">
        <v>128</v>
      </c>
      <c r="E230" s="252"/>
      <c r="F230" s="252"/>
      <c r="G230" s="252"/>
      <c r="H230" s="253"/>
      <c r="I230" s="203" t="s">
        <v>127</v>
      </c>
      <c r="J230" s="204"/>
      <c r="K230" s="204"/>
      <c r="L230" s="204"/>
      <c r="M230" s="204"/>
      <c r="N230" s="205"/>
      <c r="O230" s="203" t="s">
        <v>129</v>
      </c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5"/>
    </row>
    <row r="231" spans="1:46" ht="13.5">
      <c r="A231" s="132">
        <v>17</v>
      </c>
      <c r="B231" s="76">
        <f>'氏名等'!$B21</f>
        <v>0</v>
      </c>
      <c r="C231" s="76">
        <f>'氏名等'!$C21</f>
        <v>0</v>
      </c>
      <c r="D231" s="254"/>
      <c r="E231" s="255"/>
      <c r="F231" s="255"/>
      <c r="G231" s="255"/>
      <c r="H231" s="256"/>
      <c r="I231" s="206"/>
      <c r="J231" s="207"/>
      <c r="K231" s="207"/>
      <c r="L231" s="207"/>
      <c r="M231" s="207"/>
      <c r="N231" s="208"/>
      <c r="O231" s="206"/>
      <c r="P231" s="207"/>
      <c r="Q231" s="207"/>
      <c r="R231" s="207"/>
      <c r="S231" s="207"/>
      <c r="T231" s="207"/>
      <c r="U231" s="207"/>
      <c r="V231" s="207"/>
      <c r="W231" s="207"/>
      <c r="X231" s="207"/>
      <c r="Y231" s="207"/>
      <c r="Z231" s="207"/>
      <c r="AA231" s="207"/>
      <c r="AB231" s="207"/>
      <c r="AC231" s="207"/>
      <c r="AD231" s="207"/>
      <c r="AE231" s="207"/>
      <c r="AF231" s="207"/>
      <c r="AG231" s="207"/>
      <c r="AH231" s="207"/>
      <c r="AI231" s="207"/>
      <c r="AJ231" s="207"/>
      <c r="AK231" s="207"/>
      <c r="AL231" s="207"/>
      <c r="AM231" s="207"/>
      <c r="AN231" s="207"/>
      <c r="AO231" s="207"/>
      <c r="AP231" s="207"/>
      <c r="AQ231" s="207"/>
      <c r="AR231" s="207"/>
      <c r="AS231" s="207"/>
      <c r="AT231" s="208"/>
    </row>
    <row r="232" spans="1:46" ht="26.1" customHeight="1">
      <c r="A232" s="6"/>
      <c r="B232" s="5"/>
      <c r="C232" s="4"/>
      <c r="D232" s="249" t="s">
        <v>47</v>
      </c>
      <c r="E232" s="250"/>
      <c r="F232" s="250"/>
      <c r="G232" s="250"/>
      <c r="H232" s="250"/>
      <c r="I232" s="209">
        <v>2</v>
      </c>
      <c r="J232" s="210"/>
      <c r="K232" s="210"/>
      <c r="L232" s="210"/>
      <c r="M232" s="210"/>
      <c r="N232" s="211"/>
      <c r="O232" s="200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1"/>
      <c r="AO232" s="201"/>
      <c r="AP232" s="201"/>
      <c r="AQ232" s="201"/>
      <c r="AR232" s="201"/>
      <c r="AS232" s="201"/>
      <c r="AT232" s="202"/>
    </row>
    <row r="233" spans="1:46" ht="26.1" customHeight="1">
      <c r="A233" s="6"/>
      <c r="B233" s="5"/>
      <c r="C233" s="4"/>
      <c r="D233" s="248" t="s">
        <v>173</v>
      </c>
      <c r="E233" s="248"/>
      <c r="F233" s="248"/>
      <c r="G233" s="248"/>
      <c r="H233" s="249"/>
      <c r="I233" s="209">
        <v>2</v>
      </c>
      <c r="J233" s="210"/>
      <c r="K233" s="210"/>
      <c r="L233" s="210"/>
      <c r="M233" s="210"/>
      <c r="N233" s="211"/>
      <c r="O233" s="200"/>
      <c r="P233" s="201"/>
      <c r="Q233" s="201"/>
      <c r="R233" s="201"/>
      <c r="S233" s="201"/>
      <c r="T233" s="201"/>
      <c r="U233" s="201"/>
      <c r="V233" s="201"/>
      <c r="W233" s="201"/>
      <c r="X233" s="201"/>
      <c r="Y233" s="201"/>
      <c r="Z233" s="201"/>
      <c r="AA233" s="201"/>
      <c r="AB233" s="201"/>
      <c r="AC233" s="201"/>
      <c r="AD233" s="201"/>
      <c r="AE233" s="201"/>
      <c r="AF233" s="201"/>
      <c r="AG233" s="201"/>
      <c r="AH233" s="20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02"/>
    </row>
    <row r="234" spans="1:46" ht="26.1" customHeight="1">
      <c r="A234" s="6"/>
      <c r="B234" s="5"/>
      <c r="C234" s="4"/>
      <c r="D234" s="248" t="s">
        <v>48</v>
      </c>
      <c r="E234" s="248"/>
      <c r="F234" s="248"/>
      <c r="G234" s="248"/>
      <c r="H234" s="249"/>
      <c r="I234" s="209">
        <v>2</v>
      </c>
      <c r="J234" s="210"/>
      <c r="K234" s="210"/>
      <c r="L234" s="210"/>
      <c r="M234" s="210"/>
      <c r="N234" s="211"/>
      <c r="O234" s="200"/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F234" s="201"/>
      <c r="AG234" s="201"/>
      <c r="AH234" s="201"/>
      <c r="AI234" s="201"/>
      <c r="AJ234" s="201"/>
      <c r="AK234" s="201"/>
      <c r="AL234" s="201"/>
      <c r="AM234" s="201"/>
      <c r="AN234" s="201"/>
      <c r="AO234" s="201"/>
      <c r="AP234" s="201"/>
      <c r="AQ234" s="201"/>
      <c r="AR234" s="201"/>
      <c r="AS234" s="201"/>
      <c r="AT234" s="202"/>
    </row>
    <row r="235" spans="1:46" ht="26.1" customHeight="1">
      <c r="A235" s="6"/>
      <c r="B235" s="5"/>
      <c r="C235" s="4"/>
      <c r="D235" s="248" t="s">
        <v>201</v>
      </c>
      <c r="E235" s="248"/>
      <c r="F235" s="248"/>
      <c r="G235" s="248"/>
      <c r="H235" s="249"/>
      <c r="I235" s="209">
        <v>2</v>
      </c>
      <c r="J235" s="210"/>
      <c r="K235" s="210"/>
      <c r="L235" s="210"/>
      <c r="M235" s="210"/>
      <c r="N235" s="211"/>
      <c r="O235" s="200"/>
      <c r="P235" s="201"/>
      <c r="Q235" s="201"/>
      <c r="R235" s="201"/>
      <c r="S235" s="201"/>
      <c r="T235" s="201"/>
      <c r="U235" s="201"/>
      <c r="V235" s="201"/>
      <c r="W235" s="201"/>
      <c r="X235" s="201"/>
      <c r="Y235" s="201"/>
      <c r="Z235" s="201"/>
      <c r="AA235" s="201"/>
      <c r="AB235" s="201"/>
      <c r="AC235" s="201"/>
      <c r="AD235" s="201"/>
      <c r="AE235" s="201"/>
      <c r="AF235" s="201"/>
      <c r="AG235" s="201"/>
      <c r="AH235" s="201"/>
      <c r="AI235" s="201"/>
      <c r="AJ235" s="201"/>
      <c r="AK235" s="201"/>
      <c r="AL235" s="201"/>
      <c r="AM235" s="201"/>
      <c r="AN235" s="201"/>
      <c r="AO235" s="201"/>
      <c r="AP235" s="201"/>
      <c r="AQ235" s="201"/>
      <c r="AR235" s="201"/>
      <c r="AS235" s="201"/>
      <c r="AT235" s="202"/>
    </row>
    <row r="236" spans="1:46" ht="12.95" customHeight="1">
      <c r="A236" s="222"/>
      <c r="B236" s="222"/>
      <c r="C236" s="266"/>
      <c r="D236" s="259" t="s">
        <v>130</v>
      </c>
      <c r="E236" s="259"/>
      <c r="F236" s="259"/>
      <c r="G236" s="259"/>
      <c r="H236" s="260"/>
      <c r="I236" s="223">
        <v>2</v>
      </c>
      <c r="J236" s="224"/>
      <c r="K236" s="224"/>
      <c r="L236" s="224"/>
      <c r="M236" s="224"/>
      <c r="N236" s="225"/>
      <c r="O236" s="194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6"/>
    </row>
    <row r="237" spans="1:46" ht="12.95" customHeight="1">
      <c r="A237" s="222"/>
      <c r="B237" s="222"/>
      <c r="C237" s="266"/>
      <c r="D237" s="261"/>
      <c r="E237" s="261"/>
      <c r="F237" s="261"/>
      <c r="G237" s="261"/>
      <c r="H237" s="262"/>
      <c r="I237" s="226"/>
      <c r="J237" s="227"/>
      <c r="K237" s="227"/>
      <c r="L237" s="227"/>
      <c r="M237" s="227"/>
      <c r="N237" s="228"/>
      <c r="O237" s="197"/>
      <c r="P237" s="198"/>
      <c r="Q237" s="198"/>
      <c r="R237" s="198"/>
      <c r="S237" s="198"/>
      <c r="T237" s="198"/>
      <c r="U237" s="198"/>
      <c r="V237" s="198"/>
      <c r="W237" s="198"/>
      <c r="X237" s="198"/>
      <c r="Y237" s="198"/>
      <c r="Z237" s="198"/>
      <c r="AA237" s="198"/>
      <c r="AB237" s="198"/>
      <c r="AC237" s="198"/>
      <c r="AD237" s="198"/>
      <c r="AE237" s="198"/>
      <c r="AF237" s="198"/>
      <c r="AG237" s="198"/>
      <c r="AH237" s="198"/>
      <c r="AI237" s="198"/>
      <c r="AJ237" s="198"/>
      <c r="AK237" s="198"/>
      <c r="AL237" s="198"/>
      <c r="AM237" s="198"/>
      <c r="AN237" s="198"/>
      <c r="AO237" s="198"/>
      <c r="AP237" s="198"/>
      <c r="AQ237" s="198"/>
      <c r="AR237" s="198"/>
      <c r="AS237" s="198"/>
      <c r="AT237" s="199"/>
    </row>
    <row r="238" spans="1:46" ht="26.1" customHeight="1">
      <c r="A238" s="6"/>
      <c r="B238" s="5"/>
      <c r="C238" s="4"/>
      <c r="D238" s="248" t="s">
        <v>174</v>
      </c>
      <c r="E238" s="248"/>
      <c r="F238" s="248"/>
      <c r="G238" s="248"/>
      <c r="H238" s="249"/>
      <c r="I238" s="209">
        <v>2</v>
      </c>
      <c r="J238" s="210"/>
      <c r="K238" s="210"/>
      <c r="L238" s="210"/>
      <c r="M238" s="210"/>
      <c r="N238" s="211"/>
      <c r="O238" s="200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2"/>
    </row>
    <row r="239" spans="1:46" ht="12.95" customHeight="1">
      <c r="A239" s="6"/>
      <c r="B239" s="5"/>
      <c r="C239" s="4"/>
      <c r="D239" s="204"/>
      <c r="E239" s="204"/>
      <c r="F239" s="204"/>
      <c r="G239" s="204"/>
      <c r="H239" s="205"/>
      <c r="I239" s="212"/>
      <c r="J239" s="213"/>
      <c r="K239" s="213"/>
      <c r="L239" s="213"/>
      <c r="M239" s="213"/>
      <c r="N239" s="214"/>
      <c r="O239" s="230"/>
      <c r="P239" s="195"/>
      <c r="Q239" s="195"/>
      <c r="R239" s="195"/>
      <c r="S239" s="195"/>
      <c r="T239" s="195"/>
      <c r="U239" s="195"/>
      <c r="V239" s="195"/>
      <c r="W239" s="195"/>
      <c r="X239" s="195"/>
      <c r="Y239" s="195"/>
      <c r="Z239" s="195"/>
      <c r="AA239" s="195"/>
      <c r="AB239" s="195"/>
      <c r="AC239" s="195"/>
      <c r="AD239" s="195"/>
      <c r="AE239" s="195"/>
      <c r="AF239" s="195"/>
      <c r="AG239" s="195"/>
      <c r="AH239" s="195"/>
      <c r="AI239" s="195"/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6"/>
    </row>
    <row r="240" spans="1:46" ht="12.95" customHeight="1" thickBot="1">
      <c r="A240" s="6"/>
      <c r="B240" s="5"/>
      <c r="C240" s="4"/>
      <c r="D240" s="207"/>
      <c r="E240" s="207"/>
      <c r="F240" s="207"/>
      <c r="G240" s="207"/>
      <c r="H240" s="208"/>
      <c r="I240" s="215"/>
      <c r="J240" s="216"/>
      <c r="K240" s="216"/>
      <c r="L240" s="216"/>
      <c r="M240" s="216"/>
      <c r="N240" s="217"/>
      <c r="O240" s="231"/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  <c r="AA240" s="232"/>
      <c r="AB240" s="232"/>
      <c r="AC240" s="232"/>
      <c r="AD240" s="232"/>
      <c r="AE240" s="232"/>
      <c r="AF240" s="232"/>
      <c r="AG240" s="232"/>
      <c r="AH240" s="232"/>
      <c r="AI240" s="232"/>
      <c r="AJ240" s="232"/>
      <c r="AK240" s="232"/>
      <c r="AL240" s="232"/>
      <c r="AM240" s="232"/>
      <c r="AN240" s="232"/>
      <c r="AO240" s="232"/>
      <c r="AP240" s="232"/>
      <c r="AQ240" s="232"/>
      <c r="AR240" s="232"/>
      <c r="AS240" s="232"/>
      <c r="AT240" s="233"/>
    </row>
    <row r="241" spans="1:46" ht="26.1" customHeight="1" thickBot="1">
      <c r="A241" s="193"/>
      <c r="B241" s="193"/>
      <c r="C241" s="134"/>
      <c r="D241" s="263" t="s">
        <v>178</v>
      </c>
      <c r="E241" s="264"/>
      <c r="F241" s="264"/>
      <c r="G241" s="264"/>
      <c r="H241" s="265"/>
      <c r="I241" s="220" t="s">
        <v>175</v>
      </c>
      <c r="J241" s="229"/>
      <c r="K241" s="229"/>
      <c r="L241" s="229"/>
      <c r="M241" s="229"/>
      <c r="N241" s="229"/>
      <c r="O241" s="229"/>
      <c r="P241" s="229"/>
      <c r="Q241" s="229"/>
      <c r="R241" s="229"/>
      <c r="S241" s="221"/>
      <c r="T241" s="221"/>
      <c r="U241" s="221"/>
      <c r="V241" s="246" t="s">
        <v>40</v>
      </c>
      <c r="W241" s="246"/>
      <c r="X241" s="246"/>
      <c r="Y241" s="247"/>
      <c r="Z241" s="133"/>
      <c r="AA241" s="218" t="s">
        <v>176</v>
      </c>
      <c r="AB241" s="219"/>
      <c r="AC241" s="219"/>
      <c r="AD241" s="219"/>
      <c r="AE241" s="219"/>
      <c r="AF241" s="219"/>
      <c r="AG241" s="219"/>
      <c r="AH241" s="219"/>
      <c r="AI241" s="220"/>
      <c r="AJ241" s="221"/>
      <c r="AK241" s="221"/>
      <c r="AL241" s="221"/>
      <c r="AM241" s="238" t="s">
        <v>40</v>
      </c>
      <c r="AN241" s="238"/>
      <c r="AO241" s="238"/>
      <c r="AP241" s="245"/>
      <c r="AQ241" s="245"/>
      <c r="AR241" s="245"/>
      <c r="AS241" s="238" t="s">
        <v>6</v>
      </c>
      <c r="AT241" s="244"/>
    </row>
    <row r="242" spans="4:46" ht="13.5" customHeight="1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3"/>
      <c r="AT242" s="23"/>
    </row>
    <row r="243" spans="9:46" ht="13.5"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23"/>
      <c r="AT243" s="23"/>
    </row>
    <row r="244" spans="1:46" ht="13.5" customHeight="1">
      <c r="A244" s="75"/>
      <c r="B244" s="75" t="s">
        <v>0</v>
      </c>
      <c r="C244" s="75" t="s">
        <v>11</v>
      </c>
      <c r="D244" s="251" t="s">
        <v>128</v>
      </c>
      <c r="E244" s="252"/>
      <c r="F244" s="252"/>
      <c r="G244" s="252"/>
      <c r="H244" s="253"/>
      <c r="I244" s="203" t="s">
        <v>127</v>
      </c>
      <c r="J244" s="204"/>
      <c r="K244" s="204"/>
      <c r="L244" s="204"/>
      <c r="M244" s="204"/>
      <c r="N244" s="205"/>
      <c r="O244" s="203" t="s">
        <v>129</v>
      </c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4"/>
      <c r="AT244" s="205"/>
    </row>
    <row r="245" spans="1:46" ht="13.5">
      <c r="A245" s="132">
        <v>18</v>
      </c>
      <c r="B245" s="76">
        <f>'氏名等'!$B22</f>
        <v>0</v>
      </c>
      <c r="C245" s="76">
        <f>'氏名等'!$C22</f>
        <v>0</v>
      </c>
      <c r="D245" s="254"/>
      <c r="E245" s="255"/>
      <c r="F245" s="255"/>
      <c r="G245" s="255"/>
      <c r="H245" s="256"/>
      <c r="I245" s="206"/>
      <c r="J245" s="207"/>
      <c r="K245" s="207"/>
      <c r="L245" s="207"/>
      <c r="M245" s="207"/>
      <c r="N245" s="208"/>
      <c r="O245" s="206"/>
      <c r="P245" s="207"/>
      <c r="Q245" s="207"/>
      <c r="R245" s="207"/>
      <c r="S245" s="207"/>
      <c r="T245" s="207"/>
      <c r="U245" s="207"/>
      <c r="V245" s="207"/>
      <c r="W245" s="207"/>
      <c r="X245" s="207"/>
      <c r="Y245" s="207"/>
      <c r="Z245" s="207"/>
      <c r="AA245" s="207"/>
      <c r="AB245" s="207"/>
      <c r="AC245" s="207"/>
      <c r="AD245" s="207"/>
      <c r="AE245" s="207"/>
      <c r="AF245" s="207"/>
      <c r="AG245" s="207"/>
      <c r="AH245" s="207"/>
      <c r="AI245" s="207"/>
      <c r="AJ245" s="207"/>
      <c r="AK245" s="207"/>
      <c r="AL245" s="207"/>
      <c r="AM245" s="207"/>
      <c r="AN245" s="207"/>
      <c r="AO245" s="207"/>
      <c r="AP245" s="207"/>
      <c r="AQ245" s="207"/>
      <c r="AR245" s="207"/>
      <c r="AS245" s="207"/>
      <c r="AT245" s="208"/>
    </row>
    <row r="246" spans="1:46" ht="26.1" customHeight="1">
      <c r="A246" s="6"/>
      <c r="B246" s="5"/>
      <c r="C246" s="4"/>
      <c r="D246" s="249" t="s">
        <v>47</v>
      </c>
      <c r="E246" s="250"/>
      <c r="F246" s="250"/>
      <c r="G246" s="250"/>
      <c r="H246" s="250"/>
      <c r="I246" s="209">
        <v>2</v>
      </c>
      <c r="J246" s="210"/>
      <c r="K246" s="210"/>
      <c r="L246" s="210"/>
      <c r="M246" s="210"/>
      <c r="N246" s="211"/>
      <c r="O246" s="200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2"/>
    </row>
    <row r="247" spans="1:46" ht="26.1" customHeight="1">
      <c r="A247" s="6"/>
      <c r="B247" s="5"/>
      <c r="C247" s="4"/>
      <c r="D247" s="248" t="s">
        <v>173</v>
      </c>
      <c r="E247" s="248"/>
      <c r="F247" s="248"/>
      <c r="G247" s="248"/>
      <c r="H247" s="249"/>
      <c r="I247" s="209">
        <v>2</v>
      </c>
      <c r="J247" s="210"/>
      <c r="K247" s="210"/>
      <c r="L247" s="210"/>
      <c r="M247" s="210"/>
      <c r="N247" s="211"/>
      <c r="O247" s="200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2"/>
    </row>
    <row r="248" spans="1:46" ht="26.1" customHeight="1">
      <c r="A248" s="6"/>
      <c r="B248" s="5"/>
      <c r="C248" s="4"/>
      <c r="D248" s="248" t="s">
        <v>48</v>
      </c>
      <c r="E248" s="248"/>
      <c r="F248" s="248"/>
      <c r="G248" s="248"/>
      <c r="H248" s="249"/>
      <c r="I248" s="209">
        <v>2</v>
      </c>
      <c r="J248" s="210"/>
      <c r="K248" s="210"/>
      <c r="L248" s="210"/>
      <c r="M248" s="210"/>
      <c r="N248" s="211"/>
      <c r="O248" s="200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2"/>
    </row>
    <row r="249" spans="1:46" ht="26.1" customHeight="1">
      <c r="A249" s="6"/>
      <c r="B249" s="5"/>
      <c r="C249" s="4"/>
      <c r="D249" s="248" t="s">
        <v>201</v>
      </c>
      <c r="E249" s="248"/>
      <c r="F249" s="248"/>
      <c r="G249" s="248"/>
      <c r="H249" s="249"/>
      <c r="I249" s="209">
        <v>2</v>
      </c>
      <c r="J249" s="210"/>
      <c r="K249" s="210"/>
      <c r="L249" s="210"/>
      <c r="M249" s="210"/>
      <c r="N249" s="211"/>
      <c r="O249" s="200"/>
      <c r="P249" s="201"/>
      <c r="Q249" s="201"/>
      <c r="R249" s="201"/>
      <c r="S249" s="201"/>
      <c r="T249" s="201"/>
      <c r="U249" s="201"/>
      <c r="V249" s="201"/>
      <c r="W249" s="201"/>
      <c r="X249" s="201"/>
      <c r="Y249" s="201"/>
      <c r="Z249" s="201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201"/>
      <c r="AT249" s="202"/>
    </row>
    <row r="250" spans="1:46" ht="12.95" customHeight="1">
      <c r="A250" s="222"/>
      <c r="B250" s="222"/>
      <c r="C250" s="266"/>
      <c r="D250" s="259" t="s">
        <v>130</v>
      </c>
      <c r="E250" s="259"/>
      <c r="F250" s="259"/>
      <c r="G250" s="259"/>
      <c r="H250" s="260"/>
      <c r="I250" s="223">
        <v>2</v>
      </c>
      <c r="J250" s="224"/>
      <c r="K250" s="224"/>
      <c r="L250" s="224"/>
      <c r="M250" s="224"/>
      <c r="N250" s="225"/>
      <c r="O250" s="194"/>
      <c r="P250" s="195"/>
      <c r="Q250" s="195"/>
      <c r="R250" s="195"/>
      <c r="S250" s="195"/>
      <c r="T250" s="195"/>
      <c r="U250" s="195"/>
      <c r="V250" s="195"/>
      <c r="W250" s="195"/>
      <c r="X250" s="195"/>
      <c r="Y250" s="195"/>
      <c r="Z250" s="195"/>
      <c r="AA250" s="195"/>
      <c r="AB250" s="195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6"/>
    </row>
    <row r="251" spans="1:46" ht="12.95" customHeight="1">
      <c r="A251" s="222"/>
      <c r="B251" s="222"/>
      <c r="C251" s="266"/>
      <c r="D251" s="261"/>
      <c r="E251" s="261"/>
      <c r="F251" s="261"/>
      <c r="G251" s="261"/>
      <c r="H251" s="262"/>
      <c r="I251" s="226"/>
      <c r="J251" s="227"/>
      <c r="K251" s="227"/>
      <c r="L251" s="227"/>
      <c r="M251" s="227"/>
      <c r="N251" s="228"/>
      <c r="O251" s="197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  <c r="AA251" s="198"/>
      <c r="AB251" s="198"/>
      <c r="AC251" s="198"/>
      <c r="AD251" s="198"/>
      <c r="AE251" s="198"/>
      <c r="AF251" s="198"/>
      <c r="AG251" s="198"/>
      <c r="AH251" s="198"/>
      <c r="AI251" s="198"/>
      <c r="AJ251" s="198"/>
      <c r="AK251" s="198"/>
      <c r="AL251" s="198"/>
      <c r="AM251" s="198"/>
      <c r="AN251" s="198"/>
      <c r="AO251" s="198"/>
      <c r="AP251" s="198"/>
      <c r="AQ251" s="198"/>
      <c r="AR251" s="198"/>
      <c r="AS251" s="198"/>
      <c r="AT251" s="199"/>
    </row>
    <row r="252" spans="1:46" ht="26.1" customHeight="1">
      <c r="A252" s="6"/>
      <c r="B252" s="5"/>
      <c r="C252" s="4"/>
      <c r="D252" s="248" t="s">
        <v>174</v>
      </c>
      <c r="E252" s="248"/>
      <c r="F252" s="248"/>
      <c r="G252" s="248"/>
      <c r="H252" s="249"/>
      <c r="I252" s="209">
        <v>2</v>
      </c>
      <c r="J252" s="210"/>
      <c r="K252" s="210"/>
      <c r="L252" s="210"/>
      <c r="M252" s="210"/>
      <c r="N252" s="211"/>
      <c r="O252" s="200"/>
      <c r="P252" s="201"/>
      <c r="Q252" s="201"/>
      <c r="R252" s="201"/>
      <c r="S252" s="201"/>
      <c r="T252" s="201"/>
      <c r="U252" s="201"/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1"/>
      <c r="AF252" s="201"/>
      <c r="AG252" s="201"/>
      <c r="AH252" s="201"/>
      <c r="AI252" s="201"/>
      <c r="AJ252" s="201"/>
      <c r="AK252" s="201"/>
      <c r="AL252" s="201"/>
      <c r="AM252" s="201"/>
      <c r="AN252" s="201"/>
      <c r="AO252" s="201"/>
      <c r="AP252" s="201"/>
      <c r="AQ252" s="201"/>
      <c r="AR252" s="201"/>
      <c r="AS252" s="201"/>
      <c r="AT252" s="202"/>
    </row>
    <row r="253" spans="1:46" ht="12.95" customHeight="1">
      <c r="A253" s="6"/>
      <c r="B253" s="5"/>
      <c r="C253" s="4"/>
      <c r="D253" s="204"/>
      <c r="E253" s="204"/>
      <c r="F253" s="204"/>
      <c r="G253" s="204"/>
      <c r="H253" s="205"/>
      <c r="I253" s="212"/>
      <c r="J253" s="213"/>
      <c r="K253" s="213"/>
      <c r="L253" s="213"/>
      <c r="M253" s="213"/>
      <c r="N253" s="214"/>
      <c r="O253" s="230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6"/>
    </row>
    <row r="254" spans="1:46" ht="12.95" customHeight="1" thickBot="1">
      <c r="A254" s="6"/>
      <c r="B254" s="5"/>
      <c r="C254" s="4"/>
      <c r="D254" s="207"/>
      <c r="E254" s="207"/>
      <c r="F254" s="207"/>
      <c r="G254" s="207"/>
      <c r="H254" s="208"/>
      <c r="I254" s="215"/>
      <c r="J254" s="216"/>
      <c r="K254" s="216"/>
      <c r="L254" s="216"/>
      <c r="M254" s="216"/>
      <c r="N254" s="217"/>
      <c r="O254" s="231"/>
      <c r="P254" s="232"/>
      <c r="Q254" s="232"/>
      <c r="R254" s="232"/>
      <c r="S254" s="232"/>
      <c r="T254" s="232"/>
      <c r="U254" s="232"/>
      <c r="V254" s="232"/>
      <c r="W254" s="232"/>
      <c r="X254" s="232"/>
      <c r="Y254" s="232"/>
      <c r="Z254" s="232"/>
      <c r="AA254" s="232"/>
      <c r="AB254" s="232"/>
      <c r="AC254" s="232"/>
      <c r="AD254" s="232"/>
      <c r="AE254" s="232"/>
      <c r="AF254" s="232"/>
      <c r="AG254" s="232"/>
      <c r="AH254" s="232"/>
      <c r="AI254" s="232"/>
      <c r="AJ254" s="232"/>
      <c r="AK254" s="232"/>
      <c r="AL254" s="232"/>
      <c r="AM254" s="232"/>
      <c r="AN254" s="232"/>
      <c r="AO254" s="232"/>
      <c r="AP254" s="232"/>
      <c r="AQ254" s="232"/>
      <c r="AR254" s="232"/>
      <c r="AS254" s="232"/>
      <c r="AT254" s="233"/>
    </row>
    <row r="255" spans="1:46" ht="26.1" customHeight="1" thickBot="1">
      <c r="A255" s="193"/>
      <c r="B255" s="193"/>
      <c r="C255" s="134"/>
      <c r="D255" s="263" t="s">
        <v>178</v>
      </c>
      <c r="E255" s="264"/>
      <c r="F255" s="264"/>
      <c r="G255" s="264"/>
      <c r="H255" s="265"/>
      <c r="I255" s="220" t="s">
        <v>175</v>
      </c>
      <c r="J255" s="229"/>
      <c r="K255" s="229"/>
      <c r="L255" s="229"/>
      <c r="M255" s="229"/>
      <c r="N255" s="229"/>
      <c r="O255" s="229"/>
      <c r="P255" s="229"/>
      <c r="Q255" s="229"/>
      <c r="R255" s="229"/>
      <c r="S255" s="221"/>
      <c r="T255" s="221"/>
      <c r="U255" s="221"/>
      <c r="V255" s="246" t="s">
        <v>40</v>
      </c>
      <c r="W255" s="246"/>
      <c r="X255" s="246"/>
      <c r="Y255" s="247"/>
      <c r="Z255" s="133"/>
      <c r="AA255" s="218" t="s">
        <v>176</v>
      </c>
      <c r="AB255" s="219"/>
      <c r="AC255" s="219"/>
      <c r="AD255" s="219"/>
      <c r="AE255" s="219"/>
      <c r="AF255" s="219"/>
      <c r="AG255" s="219"/>
      <c r="AH255" s="219"/>
      <c r="AI255" s="220"/>
      <c r="AJ255" s="221"/>
      <c r="AK255" s="221"/>
      <c r="AL255" s="221"/>
      <c r="AM255" s="238" t="s">
        <v>40</v>
      </c>
      <c r="AN255" s="238"/>
      <c r="AO255" s="238"/>
      <c r="AP255" s="245"/>
      <c r="AQ255" s="245"/>
      <c r="AR255" s="245"/>
      <c r="AS255" s="238" t="s">
        <v>6</v>
      </c>
      <c r="AT255" s="244"/>
    </row>
    <row r="256" spans="4:46" ht="13.5" customHeight="1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3"/>
      <c r="AT256" s="23"/>
    </row>
    <row r="257" spans="9:46" ht="13.5"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23"/>
      <c r="AT257" s="23"/>
    </row>
    <row r="258" spans="1:46" ht="13.5" customHeight="1">
      <c r="A258" s="75"/>
      <c r="B258" s="75" t="s">
        <v>0</v>
      </c>
      <c r="C258" s="75" t="s">
        <v>11</v>
      </c>
      <c r="D258" s="251" t="s">
        <v>128</v>
      </c>
      <c r="E258" s="252"/>
      <c r="F258" s="252"/>
      <c r="G258" s="252"/>
      <c r="H258" s="253"/>
      <c r="I258" s="203" t="s">
        <v>127</v>
      </c>
      <c r="J258" s="204"/>
      <c r="K258" s="204"/>
      <c r="L258" s="204"/>
      <c r="M258" s="204"/>
      <c r="N258" s="205"/>
      <c r="O258" s="203" t="s">
        <v>129</v>
      </c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  <c r="AE258" s="204"/>
      <c r="AF258" s="204"/>
      <c r="AG258" s="204"/>
      <c r="AH258" s="204"/>
      <c r="AI258" s="204"/>
      <c r="AJ258" s="204"/>
      <c r="AK258" s="204"/>
      <c r="AL258" s="204"/>
      <c r="AM258" s="204"/>
      <c r="AN258" s="204"/>
      <c r="AO258" s="204"/>
      <c r="AP258" s="204"/>
      <c r="AQ258" s="204"/>
      <c r="AR258" s="204"/>
      <c r="AS258" s="204"/>
      <c r="AT258" s="205"/>
    </row>
    <row r="259" spans="1:46" ht="13.5">
      <c r="A259" s="132">
        <v>19</v>
      </c>
      <c r="B259" s="76">
        <f>'氏名等'!$B23</f>
        <v>0</v>
      </c>
      <c r="C259" s="76">
        <f>'氏名等'!$C23</f>
        <v>0</v>
      </c>
      <c r="D259" s="254"/>
      <c r="E259" s="255"/>
      <c r="F259" s="255"/>
      <c r="G259" s="255"/>
      <c r="H259" s="256"/>
      <c r="I259" s="206"/>
      <c r="J259" s="207"/>
      <c r="K259" s="207"/>
      <c r="L259" s="207"/>
      <c r="M259" s="207"/>
      <c r="N259" s="208"/>
      <c r="O259" s="206"/>
      <c r="P259" s="207"/>
      <c r="Q259" s="207"/>
      <c r="R259" s="207"/>
      <c r="S259" s="207"/>
      <c r="T259" s="207"/>
      <c r="U259" s="207"/>
      <c r="V259" s="207"/>
      <c r="W259" s="207"/>
      <c r="X259" s="207"/>
      <c r="Y259" s="207"/>
      <c r="Z259" s="207"/>
      <c r="AA259" s="207"/>
      <c r="AB259" s="207"/>
      <c r="AC259" s="207"/>
      <c r="AD259" s="207"/>
      <c r="AE259" s="207"/>
      <c r="AF259" s="207"/>
      <c r="AG259" s="207"/>
      <c r="AH259" s="207"/>
      <c r="AI259" s="207"/>
      <c r="AJ259" s="207"/>
      <c r="AK259" s="207"/>
      <c r="AL259" s="207"/>
      <c r="AM259" s="207"/>
      <c r="AN259" s="207"/>
      <c r="AO259" s="207"/>
      <c r="AP259" s="207"/>
      <c r="AQ259" s="207"/>
      <c r="AR259" s="207"/>
      <c r="AS259" s="207"/>
      <c r="AT259" s="208"/>
    </row>
    <row r="260" spans="1:46" ht="26.1" customHeight="1">
      <c r="A260" s="6"/>
      <c r="B260" s="5"/>
      <c r="C260" s="4"/>
      <c r="D260" s="249" t="s">
        <v>47</v>
      </c>
      <c r="E260" s="250"/>
      <c r="F260" s="250"/>
      <c r="G260" s="250"/>
      <c r="H260" s="250"/>
      <c r="I260" s="209">
        <v>2</v>
      </c>
      <c r="J260" s="210"/>
      <c r="K260" s="210"/>
      <c r="L260" s="210"/>
      <c r="M260" s="210"/>
      <c r="N260" s="211"/>
      <c r="O260" s="200"/>
      <c r="P260" s="201"/>
      <c r="Q260" s="201"/>
      <c r="R260" s="201"/>
      <c r="S260" s="201"/>
      <c r="T260" s="201"/>
      <c r="U260" s="201"/>
      <c r="V260" s="201"/>
      <c r="W260" s="201"/>
      <c r="X260" s="201"/>
      <c r="Y260" s="201"/>
      <c r="Z260" s="201"/>
      <c r="AA260" s="201"/>
      <c r="AB260" s="201"/>
      <c r="AC260" s="201"/>
      <c r="AD260" s="201"/>
      <c r="AE260" s="201"/>
      <c r="AF260" s="201"/>
      <c r="AG260" s="201"/>
      <c r="AH260" s="201"/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  <c r="AS260" s="201"/>
      <c r="AT260" s="202"/>
    </row>
    <row r="261" spans="1:46" ht="26.1" customHeight="1">
      <c r="A261" s="6"/>
      <c r="B261" s="5"/>
      <c r="C261" s="4"/>
      <c r="D261" s="248" t="s">
        <v>173</v>
      </c>
      <c r="E261" s="248"/>
      <c r="F261" s="248"/>
      <c r="G261" s="248"/>
      <c r="H261" s="249"/>
      <c r="I261" s="209">
        <v>2</v>
      </c>
      <c r="J261" s="210"/>
      <c r="K261" s="210"/>
      <c r="L261" s="210"/>
      <c r="M261" s="210"/>
      <c r="N261" s="211"/>
      <c r="O261" s="200"/>
      <c r="P261" s="201"/>
      <c r="Q261" s="201"/>
      <c r="R261" s="201"/>
      <c r="S261" s="201"/>
      <c r="T261" s="201"/>
      <c r="U261" s="201"/>
      <c r="V261" s="201"/>
      <c r="W261" s="201"/>
      <c r="X261" s="201"/>
      <c r="Y261" s="201"/>
      <c r="Z261" s="201"/>
      <c r="AA261" s="201"/>
      <c r="AB261" s="201"/>
      <c r="AC261" s="201"/>
      <c r="AD261" s="201"/>
      <c r="AE261" s="201"/>
      <c r="AF261" s="201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1"/>
      <c r="AT261" s="202"/>
    </row>
    <row r="262" spans="1:46" ht="26.1" customHeight="1">
      <c r="A262" s="6"/>
      <c r="B262" s="5"/>
      <c r="C262" s="4"/>
      <c r="D262" s="248" t="s">
        <v>48</v>
      </c>
      <c r="E262" s="248"/>
      <c r="F262" s="248"/>
      <c r="G262" s="248"/>
      <c r="H262" s="249"/>
      <c r="I262" s="209">
        <v>2</v>
      </c>
      <c r="J262" s="210"/>
      <c r="K262" s="210"/>
      <c r="L262" s="210"/>
      <c r="M262" s="210"/>
      <c r="N262" s="211"/>
      <c r="O262" s="200"/>
      <c r="P262" s="201"/>
      <c r="Q262" s="201"/>
      <c r="R262" s="201"/>
      <c r="S262" s="201"/>
      <c r="T262" s="201"/>
      <c r="U262" s="201"/>
      <c r="V262" s="201"/>
      <c r="W262" s="201"/>
      <c r="X262" s="201"/>
      <c r="Y262" s="201"/>
      <c r="Z262" s="201"/>
      <c r="AA262" s="201"/>
      <c r="AB262" s="201"/>
      <c r="AC262" s="201"/>
      <c r="AD262" s="201"/>
      <c r="AE262" s="201"/>
      <c r="AF262" s="201"/>
      <c r="AG262" s="201"/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201"/>
      <c r="AT262" s="202"/>
    </row>
    <row r="263" spans="1:46" ht="26.1" customHeight="1">
      <c r="A263" s="6"/>
      <c r="B263" s="5"/>
      <c r="C263" s="4"/>
      <c r="D263" s="248" t="s">
        <v>201</v>
      </c>
      <c r="E263" s="248"/>
      <c r="F263" s="248"/>
      <c r="G263" s="248"/>
      <c r="H263" s="249"/>
      <c r="I263" s="209">
        <v>2</v>
      </c>
      <c r="J263" s="210"/>
      <c r="K263" s="210"/>
      <c r="L263" s="210"/>
      <c r="M263" s="210"/>
      <c r="N263" s="211"/>
      <c r="O263" s="200"/>
      <c r="P263" s="201"/>
      <c r="Q263" s="201"/>
      <c r="R263" s="201"/>
      <c r="S263" s="201"/>
      <c r="T263" s="201"/>
      <c r="U263" s="201"/>
      <c r="V263" s="201"/>
      <c r="W263" s="201"/>
      <c r="X263" s="201"/>
      <c r="Y263" s="201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1"/>
      <c r="AT263" s="202"/>
    </row>
    <row r="264" spans="1:46" ht="12.95" customHeight="1">
      <c r="A264" s="222"/>
      <c r="B264" s="222"/>
      <c r="C264" s="266"/>
      <c r="D264" s="259" t="s">
        <v>130</v>
      </c>
      <c r="E264" s="259"/>
      <c r="F264" s="259"/>
      <c r="G264" s="259"/>
      <c r="H264" s="260"/>
      <c r="I264" s="223">
        <v>2</v>
      </c>
      <c r="J264" s="224"/>
      <c r="K264" s="224"/>
      <c r="L264" s="224"/>
      <c r="M264" s="224"/>
      <c r="N264" s="225"/>
      <c r="O264" s="194"/>
      <c r="P264" s="195"/>
      <c r="Q264" s="195"/>
      <c r="R264" s="195"/>
      <c r="S264" s="195"/>
      <c r="T264" s="195"/>
      <c r="U264" s="195"/>
      <c r="V264" s="195"/>
      <c r="W264" s="195"/>
      <c r="X264" s="195"/>
      <c r="Y264" s="195"/>
      <c r="Z264" s="195"/>
      <c r="AA264" s="195"/>
      <c r="AB264" s="195"/>
      <c r="AC264" s="195"/>
      <c r="AD264" s="195"/>
      <c r="AE264" s="195"/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6"/>
    </row>
    <row r="265" spans="1:46" ht="12.95" customHeight="1">
      <c r="A265" s="222"/>
      <c r="B265" s="222"/>
      <c r="C265" s="266"/>
      <c r="D265" s="261"/>
      <c r="E265" s="261"/>
      <c r="F265" s="261"/>
      <c r="G265" s="261"/>
      <c r="H265" s="262"/>
      <c r="I265" s="226"/>
      <c r="J265" s="227"/>
      <c r="K265" s="227"/>
      <c r="L265" s="227"/>
      <c r="M265" s="227"/>
      <c r="N265" s="228"/>
      <c r="O265" s="197"/>
      <c r="P265" s="198"/>
      <c r="Q265" s="198"/>
      <c r="R265" s="198"/>
      <c r="S265" s="198"/>
      <c r="T265" s="198"/>
      <c r="U265" s="198"/>
      <c r="V265" s="198"/>
      <c r="W265" s="198"/>
      <c r="X265" s="198"/>
      <c r="Y265" s="198"/>
      <c r="Z265" s="198"/>
      <c r="AA265" s="198"/>
      <c r="AB265" s="198"/>
      <c r="AC265" s="198"/>
      <c r="AD265" s="198"/>
      <c r="AE265" s="198"/>
      <c r="AF265" s="198"/>
      <c r="AG265" s="198"/>
      <c r="AH265" s="198"/>
      <c r="AI265" s="198"/>
      <c r="AJ265" s="198"/>
      <c r="AK265" s="198"/>
      <c r="AL265" s="198"/>
      <c r="AM265" s="198"/>
      <c r="AN265" s="198"/>
      <c r="AO265" s="198"/>
      <c r="AP265" s="198"/>
      <c r="AQ265" s="198"/>
      <c r="AR265" s="198"/>
      <c r="AS265" s="198"/>
      <c r="AT265" s="199"/>
    </row>
    <row r="266" spans="1:46" ht="26.1" customHeight="1">
      <c r="A266" s="6"/>
      <c r="B266" s="5"/>
      <c r="C266" s="4"/>
      <c r="D266" s="248" t="s">
        <v>174</v>
      </c>
      <c r="E266" s="248"/>
      <c r="F266" s="248"/>
      <c r="G266" s="248"/>
      <c r="H266" s="249"/>
      <c r="I266" s="209">
        <v>2</v>
      </c>
      <c r="J266" s="210"/>
      <c r="K266" s="210"/>
      <c r="L266" s="210"/>
      <c r="M266" s="210"/>
      <c r="N266" s="211"/>
      <c r="O266" s="200"/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1"/>
      <c r="AT266" s="202"/>
    </row>
    <row r="267" spans="1:46" ht="12.95" customHeight="1">
      <c r="A267" s="6"/>
      <c r="B267" s="5"/>
      <c r="C267" s="4"/>
      <c r="D267" s="204"/>
      <c r="E267" s="204"/>
      <c r="F267" s="204"/>
      <c r="G267" s="204"/>
      <c r="H267" s="205"/>
      <c r="I267" s="212"/>
      <c r="J267" s="213"/>
      <c r="K267" s="213"/>
      <c r="L267" s="213"/>
      <c r="M267" s="213"/>
      <c r="N267" s="214"/>
      <c r="O267" s="230"/>
      <c r="P267" s="195"/>
      <c r="Q267" s="195"/>
      <c r="R267" s="195"/>
      <c r="S267" s="195"/>
      <c r="T267" s="195"/>
      <c r="U267" s="195"/>
      <c r="V267" s="195"/>
      <c r="W267" s="195"/>
      <c r="X267" s="195"/>
      <c r="Y267" s="195"/>
      <c r="Z267" s="195"/>
      <c r="AA267" s="195"/>
      <c r="AB267" s="195"/>
      <c r="AC267" s="195"/>
      <c r="AD267" s="195"/>
      <c r="AE267" s="195"/>
      <c r="AF267" s="195"/>
      <c r="AG267" s="195"/>
      <c r="AH267" s="195"/>
      <c r="AI267" s="195"/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6"/>
    </row>
    <row r="268" spans="1:46" ht="12.95" customHeight="1" thickBot="1">
      <c r="A268" s="6"/>
      <c r="B268" s="5"/>
      <c r="C268" s="4"/>
      <c r="D268" s="207"/>
      <c r="E268" s="207"/>
      <c r="F268" s="207"/>
      <c r="G268" s="207"/>
      <c r="H268" s="208"/>
      <c r="I268" s="215"/>
      <c r="J268" s="216"/>
      <c r="K268" s="216"/>
      <c r="L268" s="216"/>
      <c r="M268" s="216"/>
      <c r="N268" s="217"/>
      <c r="O268" s="231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32"/>
      <c r="AD268" s="232"/>
      <c r="AE268" s="232"/>
      <c r="AF268" s="232"/>
      <c r="AG268" s="232"/>
      <c r="AH268" s="232"/>
      <c r="AI268" s="232"/>
      <c r="AJ268" s="232"/>
      <c r="AK268" s="232"/>
      <c r="AL268" s="232"/>
      <c r="AM268" s="232"/>
      <c r="AN268" s="232"/>
      <c r="AO268" s="232"/>
      <c r="AP268" s="232"/>
      <c r="AQ268" s="232"/>
      <c r="AR268" s="232"/>
      <c r="AS268" s="232"/>
      <c r="AT268" s="233"/>
    </row>
    <row r="269" spans="1:46" ht="26.1" customHeight="1" thickBot="1">
      <c r="A269" s="193"/>
      <c r="B269" s="193"/>
      <c r="C269" s="134"/>
      <c r="D269" s="263" t="s">
        <v>178</v>
      </c>
      <c r="E269" s="264"/>
      <c r="F269" s="264"/>
      <c r="G269" s="264"/>
      <c r="H269" s="265"/>
      <c r="I269" s="220" t="s">
        <v>175</v>
      </c>
      <c r="J269" s="229"/>
      <c r="K269" s="229"/>
      <c r="L269" s="229"/>
      <c r="M269" s="229"/>
      <c r="N269" s="229"/>
      <c r="O269" s="229"/>
      <c r="P269" s="229"/>
      <c r="Q269" s="229"/>
      <c r="R269" s="229"/>
      <c r="S269" s="221"/>
      <c r="T269" s="221"/>
      <c r="U269" s="221"/>
      <c r="V269" s="246" t="s">
        <v>40</v>
      </c>
      <c r="W269" s="246"/>
      <c r="X269" s="246"/>
      <c r="Y269" s="247"/>
      <c r="Z269" s="133"/>
      <c r="AA269" s="218" t="s">
        <v>176</v>
      </c>
      <c r="AB269" s="219"/>
      <c r="AC269" s="219"/>
      <c r="AD269" s="219"/>
      <c r="AE269" s="219"/>
      <c r="AF269" s="219"/>
      <c r="AG269" s="219"/>
      <c r="AH269" s="219"/>
      <c r="AI269" s="220"/>
      <c r="AJ269" s="221"/>
      <c r="AK269" s="221"/>
      <c r="AL269" s="221"/>
      <c r="AM269" s="238" t="s">
        <v>40</v>
      </c>
      <c r="AN269" s="238"/>
      <c r="AO269" s="238"/>
      <c r="AP269" s="245"/>
      <c r="AQ269" s="245"/>
      <c r="AR269" s="245"/>
      <c r="AS269" s="238" t="s">
        <v>6</v>
      </c>
      <c r="AT269" s="244"/>
    </row>
    <row r="270" spans="4:46" ht="13.5" customHeight="1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3"/>
      <c r="AT270" s="23"/>
    </row>
    <row r="271" spans="9:46" ht="13.5"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23"/>
      <c r="AT271" s="23"/>
    </row>
    <row r="272" spans="1:46" ht="13.5" customHeight="1">
      <c r="A272" s="75"/>
      <c r="B272" s="75" t="s">
        <v>0</v>
      </c>
      <c r="C272" s="75" t="s">
        <v>11</v>
      </c>
      <c r="D272" s="251" t="s">
        <v>128</v>
      </c>
      <c r="E272" s="252"/>
      <c r="F272" s="252"/>
      <c r="G272" s="252"/>
      <c r="H272" s="253"/>
      <c r="I272" s="203" t="s">
        <v>127</v>
      </c>
      <c r="J272" s="204"/>
      <c r="K272" s="204"/>
      <c r="L272" s="204"/>
      <c r="M272" s="204"/>
      <c r="N272" s="205"/>
      <c r="O272" s="203" t="s">
        <v>129</v>
      </c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  <c r="AA272" s="204"/>
      <c r="AB272" s="204"/>
      <c r="AC272" s="204"/>
      <c r="AD272" s="204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04"/>
      <c r="AT272" s="205"/>
    </row>
    <row r="273" spans="1:46" ht="13.5">
      <c r="A273" s="132">
        <v>20</v>
      </c>
      <c r="B273" s="76">
        <f>'氏名等'!$B24</f>
        <v>0</v>
      </c>
      <c r="C273" s="76">
        <f>'氏名等'!$C24</f>
        <v>0</v>
      </c>
      <c r="D273" s="254"/>
      <c r="E273" s="255"/>
      <c r="F273" s="255"/>
      <c r="G273" s="255"/>
      <c r="H273" s="256"/>
      <c r="I273" s="206"/>
      <c r="J273" s="207"/>
      <c r="K273" s="207"/>
      <c r="L273" s="207"/>
      <c r="M273" s="207"/>
      <c r="N273" s="208"/>
      <c r="O273" s="206"/>
      <c r="P273" s="207"/>
      <c r="Q273" s="207"/>
      <c r="R273" s="207"/>
      <c r="S273" s="207"/>
      <c r="T273" s="207"/>
      <c r="U273" s="207"/>
      <c r="V273" s="207"/>
      <c r="W273" s="207"/>
      <c r="X273" s="207"/>
      <c r="Y273" s="207"/>
      <c r="Z273" s="207"/>
      <c r="AA273" s="207"/>
      <c r="AB273" s="207"/>
      <c r="AC273" s="207"/>
      <c r="AD273" s="207"/>
      <c r="AE273" s="207"/>
      <c r="AF273" s="207"/>
      <c r="AG273" s="207"/>
      <c r="AH273" s="207"/>
      <c r="AI273" s="207"/>
      <c r="AJ273" s="207"/>
      <c r="AK273" s="207"/>
      <c r="AL273" s="207"/>
      <c r="AM273" s="207"/>
      <c r="AN273" s="207"/>
      <c r="AO273" s="207"/>
      <c r="AP273" s="207"/>
      <c r="AQ273" s="207"/>
      <c r="AR273" s="207"/>
      <c r="AS273" s="207"/>
      <c r="AT273" s="208"/>
    </row>
    <row r="274" spans="1:46" ht="26.1" customHeight="1">
      <c r="A274" s="6"/>
      <c r="B274" s="5"/>
      <c r="C274" s="4"/>
      <c r="D274" s="249" t="s">
        <v>47</v>
      </c>
      <c r="E274" s="250"/>
      <c r="F274" s="250"/>
      <c r="G274" s="250"/>
      <c r="H274" s="250"/>
      <c r="I274" s="209">
        <v>2</v>
      </c>
      <c r="J274" s="210"/>
      <c r="K274" s="210"/>
      <c r="L274" s="210"/>
      <c r="M274" s="210"/>
      <c r="N274" s="211"/>
      <c r="O274" s="200"/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  <c r="Z274" s="201"/>
      <c r="AA274" s="201"/>
      <c r="AB274" s="201"/>
      <c r="AC274" s="201"/>
      <c r="AD274" s="201"/>
      <c r="AE274" s="201"/>
      <c r="AF274" s="201"/>
      <c r="AG274" s="201"/>
      <c r="AH274" s="201"/>
      <c r="AI274" s="201"/>
      <c r="AJ274" s="201"/>
      <c r="AK274" s="201"/>
      <c r="AL274" s="201"/>
      <c r="AM274" s="201"/>
      <c r="AN274" s="201"/>
      <c r="AO274" s="201"/>
      <c r="AP274" s="201"/>
      <c r="AQ274" s="201"/>
      <c r="AR274" s="201"/>
      <c r="AS274" s="201"/>
      <c r="AT274" s="202"/>
    </row>
    <row r="275" spans="1:46" ht="26.1" customHeight="1">
      <c r="A275" s="6"/>
      <c r="B275" s="5"/>
      <c r="C275" s="4"/>
      <c r="D275" s="248" t="s">
        <v>173</v>
      </c>
      <c r="E275" s="248"/>
      <c r="F275" s="248"/>
      <c r="G275" s="248"/>
      <c r="H275" s="249"/>
      <c r="I275" s="209">
        <v>2</v>
      </c>
      <c r="J275" s="210"/>
      <c r="K275" s="210"/>
      <c r="L275" s="210"/>
      <c r="M275" s="210"/>
      <c r="N275" s="211"/>
      <c r="O275" s="200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201"/>
      <c r="AA275" s="201"/>
      <c r="AB275" s="201"/>
      <c r="AC275" s="201"/>
      <c r="AD275" s="201"/>
      <c r="AE275" s="201"/>
      <c r="AF275" s="201"/>
      <c r="AG275" s="201"/>
      <c r="AH275" s="201"/>
      <c r="AI275" s="201"/>
      <c r="AJ275" s="201"/>
      <c r="AK275" s="201"/>
      <c r="AL275" s="201"/>
      <c r="AM275" s="201"/>
      <c r="AN275" s="201"/>
      <c r="AO275" s="201"/>
      <c r="AP275" s="201"/>
      <c r="AQ275" s="201"/>
      <c r="AR275" s="201"/>
      <c r="AS275" s="201"/>
      <c r="AT275" s="202"/>
    </row>
    <row r="276" spans="1:46" ht="26.1" customHeight="1">
      <c r="A276" s="6"/>
      <c r="B276" s="5"/>
      <c r="C276" s="4"/>
      <c r="D276" s="248" t="s">
        <v>48</v>
      </c>
      <c r="E276" s="248"/>
      <c r="F276" s="248"/>
      <c r="G276" s="248"/>
      <c r="H276" s="249"/>
      <c r="I276" s="209">
        <v>2</v>
      </c>
      <c r="J276" s="210"/>
      <c r="K276" s="210"/>
      <c r="L276" s="210"/>
      <c r="M276" s="210"/>
      <c r="N276" s="211"/>
      <c r="O276" s="200"/>
      <c r="P276" s="201"/>
      <c r="Q276" s="201"/>
      <c r="R276" s="201"/>
      <c r="S276" s="201"/>
      <c r="T276" s="201"/>
      <c r="U276" s="201"/>
      <c r="V276" s="201"/>
      <c r="W276" s="201"/>
      <c r="X276" s="201"/>
      <c r="Y276" s="201"/>
      <c r="Z276" s="201"/>
      <c r="AA276" s="201"/>
      <c r="AB276" s="201"/>
      <c r="AC276" s="201"/>
      <c r="AD276" s="201"/>
      <c r="AE276" s="201"/>
      <c r="AF276" s="201"/>
      <c r="AG276" s="201"/>
      <c r="AH276" s="201"/>
      <c r="AI276" s="201"/>
      <c r="AJ276" s="201"/>
      <c r="AK276" s="201"/>
      <c r="AL276" s="201"/>
      <c r="AM276" s="201"/>
      <c r="AN276" s="201"/>
      <c r="AO276" s="201"/>
      <c r="AP276" s="201"/>
      <c r="AQ276" s="201"/>
      <c r="AR276" s="201"/>
      <c r="AS276" s="201"/>
      <c r="AT276" s="202"/>
    </row>
    <row r="277" spans="1:46" ht="26.1" customHeight="1">
      <c r="A277" s="6"/>
      <c r="B277" s="5"/>
      <c r="C277" s="4"/>
      <c r="D277" s="248" t="s">
        <v>201</v>
      </c>
      <c r="E277" s="248"/>
      <c r="F277" s="248"/>
      <c r="G277" s="248"/>
      <c r="H277" s="249"/>
      <c r="I277" s="209">
        <v>2</v>
      </c>
      <c r="J277" s="210"/>
      <c r="K277" s="210"/>
      <c r="L277" s="210"/>
      <c r="M277" s="210"/>
      <c r="N277" s="211"/>
      <c r="O277" s="200"/>
      <c r="P277" s="201"/>
      <c r="Q277" s="201"/>
      <c r="R277" s="201"/>
      <c r="S277" s="201"/>
      <c r="T277" s="201"/>
      <c r="U277" s="201"/>
      <c r="V277" s="201"/>
      <c r="W277" s="201"/>
      <c r="X277" s="201"/>
      <c r="Y277" s="201"/>
      <c r="Z277" s="201"/>
      <c r="AA277" s="201"/>
      <c r="AB277" s="201"/>
      <c r="AC277" s="201"/>
      <c r="AD277" s="201"/>
      <c r="AE277" s="201"/>
      <c r="AF277" s="201"/>
      <c r="AG277" s="201"/>
      <c r="AH277" s="201"/>
      <c r="AI277" s="201"/>
      <c r="AJ277" s="201"/>
      <c r="AK277" s="201"/>
      <c r="AL277" s="201"/>
      <c r="AM277" s="201"/>
      <c r="AN277" s="201"/>
      <c r="AO277" s="201"/>
      <c r="AP277" s="201"/>
      <c r="AQ277" s="201"/>
      <c r="AR277" s="201"/>
      <c r="AS277" s="201"/>
      <c r="AT277" s="202"/>
    </row>
    <row r="278" spans="1:46" ht="12.95" customHeight="1">
      <c r="A278" s="222"/>
      <c r="B278" s="222"/>
      <c r="C278" s="266"/>
      <c r="D278" s="259" t="s">
        <v>130</v>
      </c>
      <c r="E278" s="259"/>
      <c r="F278" s="259"/>
      <c r="G278" s="259"/>
      <c r="H278" s="260"/>
      <c r="I278" s="223">
        <v>2</v>
      </c>
      <c r="J278" s="224"/>
      <c r="K278" s="224"/>
      <c r="L278" s="224"/>
      <c r="M278" s="224"/>
      <c r="N278" s="225"/>
      <c r="O278" s="194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6"/>
    </row>
    <row r="279" spans="1:46" ht="12.95" customHeight="1">
      <c r="A279" s="222"/>
      <c r="B279" s="222"/>
      <c r="C279" s="266"/>
      <c r="D279" s="261"/>
      <c r="E279" s="261"/>
      <c r="F279" s="261"/>
      <c r="G279" s="261"/>
      <c r="H279" s="262"/>
      <c r="I279" s="226"/>
      <c r="J279" s="227"/>
      <c r="K279" s="227"/>
      <c r="L279" s="227"/>
      <c r="M279" s="227"/>
      <c r="N279" s="228"/>
      <c r="O279" s="197"/>
      <c r="P279" s="198"/>
      <c r="Q279" s="198"/>
      <c r="R279" s="198"/>
      <c r="S279" s="198"/>
      <c r="T279" s="198"/>
      <c r="U279" s="198"/>
      <c r="V279" s="198"/>
      <c r="W279" s="198"/>
      <c r="X279" s="198"/>
      <c r="Y279" s="198"/>
      <c r="Z279" s="198"/>
      <c r="AA279" s="198"/>
      <c r="AB279" s="198"/>
      <c r="AC279" s="198"/>
      <c r="AD279" s="198"/>
      <c r="AE279" s="198"/>
      <c r="AF279" s="198"/>
      <c r="AG279" s="198"/>
      <c r="AH279" s="198"/>
      <c r="AI279" s="198"/>
      <c r="AJ279" s="198"/>
      <c r="AK279" s="198"/>
      <c r="AL279" s="198"/>
      <c r="AM279" s="198"/>
      <c r="AN279" s="198"/>
      <c r="AO279" s="198"/>
      <c r="AP279" s="198"/>
      <c r="AQ279" s="198"/>
      <c r="AR279" s="198"/>
      <c r="AS279" s="198"/>
      <c r="AT279" s="199"/>
    </row>
    <row r="280" spans="1:46" ht="26.1" customHeight="1">
      <c r="A280" s="6"/>
      <c r="B280" s="5"/>
      <c r="C280" s="4"/>
      <c r="D280" s="248" t="s">
        <v>174</v>
      </c>
      <c r="E280" s="248"/>
      <c r="F280" s="248"/>
      <c r="G280" s="248"/>
      <c r="H280" s="249"/>
      <c r="I280" s="209">
        <v>2</v>
      </c>
      <c r="J280" s="210"/>
      <c r="K280" s="210"/>
      <c r="L280" s="210"/>
      <c r="M280" s="210"/>
      <c r="N280" s="211"/>
      <c r="O280" s="200"/>
      <c r="P280" s="201"/>
      <c r="Q280" s="201"/>
      <c r="R280" s="201"/>
      <c r="S280" s="201"/>
      <c r="T280" s="201"/>
      <c r="U280" s="201"/>
      <c r="V280" s="201"/>
      <c r="W280" s="201"/>
      <c r="X280" s="201"/>
      <c r="Y280" s="201"/>
      <c r="Z280" s="201"/>
      <c r="AA280" s="201"/>
      <c r="AB280" s="201"/>
      <c r="AC280" s="201"/>
      <c r="AD280" s="201"/>
      <c r="AE280" s="201"/>
      <c r="AF280" s="201"/>
      <c r="AG280" s="201"/>
      <c r="AH280" s="201"/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201"/>
      <c r="AT280" s="202"/>
    </row>
    <row r="281" spans="1:46" ht="12.95" customHeight="1">
      <c r="A281" s="6"/>
      <c r="B281" s="5"/>
      <c r="C281" s="4"/>
      <c r="D281" s="204"/>
      <c r="E281" s="204"/>
      <c r="F281" s="204"/>
      <c r="G281" s="204"/>
      <c r="H281" s="205"/>
      <c r="I281" s="212"/>
      <c r="J281" s="213"/>
      <c r="K281" s="213"/>
      <c r="L281" s="213"/>
      <c r="M281" s="213"/>
      <c r="N281" s="214"/>
      <c r="O281" s="230"/>
      <c r="P281" s="195"/>
      <c r="Q281" s="195"/>
      <c r="R281" s="195"/>
      <c r="S281" s="195"/>
      <c r="T281" s="195"/>
      <c r="U281" s="195"/>
      <c r="V281" s="195"/>
      <c r="W281" s="195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6"/>
    </row>
    <row r="282" spans="1:46" ht="12.95" customHeight="1" thickBot="1">
      <c r="A282" s="6"/>
      <c r="B282" s="5"/>
      <c r="C282" s="4"/>
      <c r="D282" s="207"/>
      <c r="E282" s="207"/>
      <c r="F282" s="207"/>
      <c r="G282" s="207"/>
      <c r="H282" s="208"/>
      <c r="I282" s="215"/>
      <c r="J282" s="216"/>
      <c r="K282" s="216"/>
      <c r="L282" s="216"/>
      <c r="M282" s="216"/>
      <c r="N282" s="217"/>
      <c r="O282" s="231"/>
      <c r="P282" s="232"/>
      <c r="Q282" s="232"/>
      <c r="R282" s="232"/>
      <c r="S282" s="232"/>
      <c r="T282" s="232"/>
      <c r="U282" s="232"/>
      <c r="V282" s="232"/>
      <c r="W282" s="232"/>
      <c r="X282" s="232"/>
      <c r="Y282" s="232"/>
      <c r="Z282" s="232"/>
      <c r="AA282" s="232"/>
      <c r="AB282" s="232"/>
      <c r="AC282" s="232"/>
      <c r="AD282" s="232"/>
      <c r="AE282" s="232"/>
      <c r="AF282" s="232"/>
      <c r="AG282" s="232"/>
      <c r="AH282" s="232"/>
      <c r="AI282" s="232"/>
      <c r="AJ282" s="232"/>
      <c r="AK282" s="232"/>
      <c r="AL282" s="232"/>
      <c r="AM282" s="232"/>
      <c r="AN282" s="232"/>
      <c r="AO282" s="232"/>
      <c r="AP282" s="232"/>
      <c r="AQ282" s="232"/>
      <c r="AR282" s="232"/>
      <c r="AS282" s="232"/>
      <c r="AT282" s="233"/>
    </row>
    <row r="283" spans="1:46" ht="26.1" customHeight="1" thickBot="1">
      <c r="A283" s="193"/>
      <c r="B283" s="193"/>
      <c r="C283" s="134"/>
      <c r="D283" s="263" t="s">
        <v>178</v>
      </c>
      <c r="E283" s="264"/>
      <c r="F283" s="264"/>
      <c r="G283" s="264"/>
      <c r="H283" s="265"/>
      <c r="I283" s="220" t="s">
        <v>175</v>
      </c>
      <c r="J283" s="229"/>
      <c r="K283" s="229"/>
      <c r="L283" s="229"/>
      <c r="M283" s="229"/>
      <c r="N283" s="229"/>
      <c r="O283" s="229"/>
      <c r="P283" s="229"/>
      <c r="Q283" s="229"/>
      <c r="R283" s="229"/>
      <c r="S283" s="221"/>
      <c r="T283" s="221"/>
      <c r="U283" s="221"/>
      <c r="V283" s="246" t="s">
        <v>40</v>
      </c>
      <c r="W283" s="246"/>
      <c r="X283" s="246"/>
      <c r="Y283" s="247"/>
      <c r="Z283" s="133"/>
      <c r="AA283" s="218" t="s">
        <v>176</v>
      </c>
      <c r="AB283" s="219"/>
      <c r="AC283" s="219"/>
      <c r="AD283" s="219"/>
      <c r="AE283" s="219"/>
      <c r="AF283" s="219"/>
      <c r="AG283" s="219"/>
      <c r="AH283" s="219"/>
      <c r="AI283" s="220"/>
      <c r="AJ283" s="221"/>
      <c r="AK283" s="221"/>
      <c r="AL283" s="221"/>
      <c r="AM283" s="238" t="s">
        <v>40</v>
      </c>
      <c r="AN283" s="238"/>
      <c r="AO283" s="238"/>
      <c r="AP283" s="245"/>
      <c r="AQ283" s="245"/>
      <c r="AR283" s="245"/>
      <c r="AS283" s="238" t="s">
        <v>6</v>
      </c>
      <c r="AT283" s="244"/>
    </row>
  </sheetData>
  <mergeCells count="750">
    <mergeCell ref="I281:N282"/>
    <mergeCell ref="O281:AT282"/>
    <mergeCell ref="O239:AT240"/>
    <mergeCell ref="I244:N245"/>
    <mergeCell ref="O267:AT268"/>
    <mergeCell ref="AJ283:AL283"/>
    <mergeCell ref="AM283:AO283"/>
    <mergeCell ref="AP283:AR283"/>
    <mergeCell ref="I283:R283"/>
    <mergeCell ref="S283:U283"/>
    <mergeCell ref="V283:Y283"/>
    <mergeCell ref="AA283:AI283"/>
    <mergeCell ref="AS283:AT283"/>
    <mergeCell ref="AJ269:AL269"/>
    <mergeCell ref="AM269:AO269"/>
    <mergeCell ref="AP269:AR269"/>
    <mergeCell ref="I262:N262"/>
    <mergeCell ref="I263:N263"/>
    <mergeCell ref="I264:N265"/>
    <mergeCell ref="O261:AT261"/>
    <mergeCell ref="O264:AT265"/>
    <mergeCell ref="I266:N266"/>
    <mergeCell ref="O266:AT266"/>
    <mergeCell ref="I260:N260"/>
    <mergeCell ref="I218:N218"/>
    <mergeCell ref="I219:N219"/>
    <mergeCell ref="AP255:AR255"/>
    <mergeCell ref="AS255:AT255"/>
    <mergeCell ref="AA227:AI227"/>
    <mergeCell ref="AJ227:AL227"/>
    <mergeCell ref="AM227:AO227"/>
    <mergeCell ref="AP227:AR227"/>
    <mergeCell ref="AA255:AI255"/>
    <mergeCell ref="AJ255:AL255"/>
    <mergeCell ref="AM255:AO255"/>
    <mergeCell ref="I238:N238"/>
    <mergeCell ref="I239:N240"/>
    <mergeCell ref="AJ241:AL241"/>
    <mergeCell ref="AM241:AO241"/>
    <mergeCell ref="O238:AT238"/>
    <mergeCell ref="AP241:AR241"/>
    <mergeCell ref="AS241:AT241"/>
    <mergeCell ref="I241:R241"/>
    <mergeCell ref="I232:N232"/>
    <mergeCell ref="O232:AT232"/>
    <mergeCell ref="I233:N233"/>
    <mergeCell ref="AJ171:AL171"/>
    <mergeCell ref="AM171:AO171"/>
    <mergeCell ref="AP171:AR171"/>
    <mergeCell ref="AS171:AT171"/>
    <mergeCell ref="O197:AT198"/>
    <mergeCell ref="I162:N162"/>
    <mergeCell ref="I160:N161"/>
    <mergeCell ref="O177:AT177"/>
    <mergeCell ref="O178:AT178"/>
    <mergeCell ref="O166:AT167"/>
    <mergeCell ref="O168:AT168"/>
    <mergeCell ref="I191:N191"/>
    <mergeCell ref="AM185:AO185"/>
    <mergeCell ref="AP185:AR185"/>
    <mergeCell ref="I188:N189"/>
    <mergeCell ref="I190:N190"/>
    <mergeCell ref="S185:U185"/>
    <mergeCell ref="V185:Y185"/>
    <mergeCell ref="I185:R185"/>
    <mergeCell ref="AS157:AT157"/>
    <mergeCell ref="V143:Y143"/>
    <mergeCell ref="AA143:AI143"/>
    <mergeCell ref="AJ143:AL143"/>
    <mergeCell ref="AM143:AO143"/>
    <mergeCell ref="AP157:AR157"/>
    <mergeCell ref="I151:N151"/>
    <mergeCell ref="O155:AT156"/>
    <mergeCell ref="S157:U157"/>
    <mergeCell ref="V157:Y157"/>
    <mergeCell ref="AA157:AI157"/>
    <mergeCell ref="O149:AT149"/>
    <mergeCell ref="O150:AT150"/>
    <mergeCell ref="O151:AT151"/>
    <mergeCell ref="O154:AT154"/>
    <mergeCell ref="I152:N153"/>
    <mergeCell ref="I132:N133"/>
    <mergeCell ref="S129:U129"/>
    <mergeCell ref="V129:Y129"/>
    <mergeCell ref="AA129:AI129"/>
    <mergeCell ref="AS115:AT115"/>
    <mergeCell ref="I115:R115"/>
    <mergeCell ref="O132:AT133"/>
    <mergeCell ref="V115:Y115"/>
    <mergeCell ref="AP143:AR143"/>
    <mergeCell ref="AS143:AT143"/>
    <mergeCell ref="I134:N134"/>
    <mergeCell ref="O136:AT136"/>
    <mergeCell ref="S101:U101"/>
    <mergeCell ref="V101:Y101"/>
    <mergeCell ref="AA101:AI101"/>
    <mergeCell ref="AJ101:AL101"/>
    <mergeCell ref="I98:N98"/>
    <mergeCell ref="O98:AT98"/>
    <mergeCell ref="I99:N100"/>
    <mergeCell ref="AA115:AI115"/>
    <mergeCell ref="AJ115:AL115"/>
    <mergeCell ref="AM115:AO115"/>
    <mergeCell ref="AP115:AR115"/>
    <mergeCell ref="I25:N25"/>
    <mergeCell ref="I26:N27"/>
    <mergeCell ref="O57:AT58"/>
    <mergeCell ref="I57:N58"/>
    <mergeCell ref="I59:R59"/>
    <mergeCell ref="S59:U59"/>
    <mergeCell ref="V59:Y59"/>
    <mergeCell ref="O113:AT114"/>
    <mergeCell ref="AM87:AO87"/>
    <mergeCell ref="AP87:AR87"/>
    <mergeCell ref="AS87:AT87"/>
    <mergeCell ref="I85:N86"/>
    <mergeCell ref="S87:U87"/>
    <mergeCell ref="V87:Y87"/>
    <mergeCell ref="AA87:AI87"/>
    <mergeCell ref="AJ87:AL87"/>
    <mergeCell ref="O85:AT86"/>
    <mergeCell ref="I87:R87"/>
    <mergeCell ref="I112:N112"/>
    <mergeCell ref="I113:N114"/>
    <mergeCell ref="O110:AT111"/>
    <mergeCell ref="O112:AT112"/>
    <mergeCell ref="I104:N105"/>
    <mergeCell ref="I106:N106"/>
    <mergeCell ref="A264:B265"/>
    <mergeCell ref="C264:C265"/>
    <mergeCell ref="A278:B279"/>
    <mergeCell ref="C278:C279"/>
    <mergeCell ref="A269:B269"/>
    <mergeCell ref="A236:B237"/>
    <mergeCell ref="C236:C237"/>
    <mergeCell ref="A250:B251"/>
    <mergeCell ref="C250:C251"/>
    <mergeCell ref="C208:C209"/>
    <mergeCell ref="A222:B223"/>
    <mergeCell ref="C222:C223"/>
    <mergeCell ref="AJ31:AL31"/>
    <mergeCell ref="C194:C195"/>
    <mergeCell ref="S45:U45"/>
    <mergeCell ref="V45:Y45"/>
    <mergeCell ref="AA45:AI45"/>
    <mergeCell ref="AJ45:AL45"/>
    <mergeCell ref="S115:U115"/>
    <mergeCell ref="C138:C139"/>
    <mergeCell ref="A129:B129"/>
    <mergeCell ref="C152:C153"/>
    <mergeCell ref="A166:B167"/>
    <mergeCell ref="C166:C167"/>
    <mergeCell ref="C180:C181"/>
    <mergeCell ref="A152:B153"/>
    <mergeCell ref="A138:B139"/>
    <mergeCell ref="A180:B181"/>
    <mergeCell ref="A143:B143"/>
    <mergeCell ref="A110:B111"/>
    <mergeCell ref="C110:C111"/>
    <mergeCell ref="A87:B87"/>
    <mergeCell ref="A101:B101"/>
    <mergeCell ref="A68:B69"/>
    <mergeCell ref="C124:C125"/>
    <mergeCell ref="A73:B73"/>
    <mergeCell ref="A115:B115"/>
    <mergeCell ref="A82:B83"/>
    <mergeCell ref="C54:C55"/>
    <mergeCell ref="A17:B17"/>
    <mergeCell ref="C68:C69"/>
    <mergeCell ref="C82:C83"/>
    <mergeCell ref="A96:B97"/>
    <mergeCell ref="C96:C97"/>
    <mergeCell ref="A31:B31"/>
    <mergeCell ref="A45:B45"/>
    <mergeCell ref="A59:B59"/>
    <mergeCell ref="A40:B41"/>
    <mergeCell ref="A124:B125"/>
    <mergeCell ref="A12:B13"/>
    <mergeCell ref="C12:C13"/>
    <mergeCell ref="A26:B27"/>
    <mergeCell ref="C26:C27"/>
    <mergeCell ref="C40:C41"/>
    <mergeCell ref="A54:B55"/>
    <mergeCell ref="D278:H279"/>
    <mergeCell ref="D280:H280"/>
    <mergeCell ref="D281:H282"/>
    <mergeCell ref="D260:H260"/>
    <mergeCell ref="D241:H241"/>
    <mergeCell ref="D244:H245"/>
    <mergeCell ref="D246:H246"/>
    <mergeCell ref="D247:H247"/>
    <mergeCell ref="D248:H248"/>
    <mergeCell ref="D249:H249"/>
    <mergeCell ref="D233:H233"/>
    <mergeCell ref="D234:H234"/>
    <mergeCell ref="D235:H235"/>
    <mergeCell ref="D236:H237"/>
    <mergeCell ref="D238:H238"/>
    <mergeCell ref="D239:H240"/>
    <mergeCell ref="D222:H223"/>
    <mergeCell ref="D224:H224"/>
    <mergeCell ref="D283:H283"/>
    <mergeCell ref="O2:P2"/>
    <mergeCell ref="I45:R45"/>
    <mergeCell ref="I73:R73"/>
    <mergeCell ref="I101:R101"/>
    <mergeCell ref="I129:R129"/>
    <mergeCell ref="I157:R157"/>
    <mergeCell ref="D269:H269"/>
    <mergeCell ref="D272:H273"/>
    <mergeCell ref="D274:H274"/>
    <mergeCell ref="D275:H275"/>
    <mergeCell ref="D276:H276"/>
    <mergeCell ref="D277:H277"/>
    <mergeCell ref="D261:H261"/>
    <mergeCell ref="D262:H262"/>
    <mergeCell ref="D263:H263"/>
    <mergeCell ref="D264:H265"/>
    <mergeCell ref="D266:H266"/>
    <mergeCell ref="D267:H268"/>
    <mergeCell ref="D250:H251"/>
    <mergeCell ref="D252:H252"/>
    <mergeCell ref="D253:H254"/>
    <mergeCell ref="D255:H255"/>
    <mergeCell ref="D258:H259"/>
    <mergeCell ref="D225:H226"/>
    <mergeCell ref="D227:H227"/>
    <mergeCell ref="D230:H231"/>
    <mergeCell ref="D232:H232"/>
    <mergeCell ref="D213:H213"/>
    <mergeCell ref="D216:H217"/>
    <mergeCell ref="D218:H218"/>
    <mergeCell ref="D219:H219"/>
    <mergeCell ref="D220:H220"/>
    <mergeCell ref="D221:H221"/>
    <mergeCell ref="D205:H205"/>
    <mergeCell ref="D206:H206"/>
    <mergeCell ref="D207:H207"/>
    <mergeCell ref="D208:H209"/>
    <mergeCell ref="D210:H210"/>
    <mergeCell ref="D211:H212"/>
    <mergeCell ref="D194:H195"/>
    <mergeCell ref="D196:H196"/>
    <mergeCell ref="D197:H198"/>
    <mergeCell ref="D199:H199"/>
    <mergeCell ref="D202:H203"/>
    <mergeCell ref="D204:H204"/>
    <mergeCell ref="D185:H185"/>
    <mergeCell ref="D188:H189"/>
    <mergeCell ref="D190:H190"/>
    <mergeCell ref="D191:H191"/>
    <mergeCell ref="D192:H192"/>
    <mergeCell ref="D193:H193"/>
    <mergeCell ref="D177:H177"/>
    <mergeCell ref="D178:H178"/>
    <mergeCell ref="D179:H179"/>
    <mergeCell ref="D180:H181"/>
    <mergeCell ref="D182:H182"/>
    <mergeCell ref="D183:H184"/>
    <mergeCell ref="D148:H148"/>
    <mergeCell ref="D166:H167"/>
    <mergeCell ref="D168:H168"/>
    <mergeCell ref="D169:H170"/>
    <mergeCell ref="D171:H171"/>
    <mergeCell ref="D174:H175"/>
    <mergeCell ref="D176:H176"/>
    <mergeCell ref="D157:H157"/>
    <mergeCell ref="D160:H161"/>
    <mergeCell ref="D162:H162"/>
    <mergeCell ref="D163:H163"/>
    <mergeCell ref="D164:H164"/>
    <mergeCell ref="D165:H165"/>
    <mergeCell ref="I267:N268"/>
    <mergeCell ref="I272:N273"/>
    <mergeCell ref="O272:AT273"/>
    <mergeCell ref="I269:R269"/>
    <mergeCell ref="S269:U269"/>
    <mergeCell ref="V269:Y269"/>
    <mergeCell ref="AA269:AI269"/>
    <mergeCell ref="D110:H111"/>
    <mergeCell ref="D112:H112"/>
    <mergeCell ref="D113:H114"/>
    <mergeCell ref="D115:H115"/>
    <mergeCell ref="D118:H119"/>
    <mergeCell ref="D120:H120"/>
    <mergeCell ref="D129:H129"/>
    <mergeCell ref="D132:H133"/>
    <mergeCell ref="D134:H134"/>
    <mergeCell ref="D135:H135"/>
    <mergeCell ref="D136:H136"/>
    <mergeCell ref="D137:H137"/>
    <mergeCell ref="D121:H121"/>
    <mergeCell ref="D122:H122"/>
    <mergeCell ref="D123:H123"/>
    <mergeCell ref="D124:H125"/>
    <mergeCell ref="D126:H126"/>
    <mergeCell ref="I278:N279"/>
    <mergeCell ref="O278:AT279"/>
    <mergeCell ref="I280:N280"/>
    <mergeCell ref="O280:AT280"/>
    <mergeCell ref="I276:N276"/>
    <mergeCell ref="AS269:AT269"/>
    <mergeCell ref="O276:AT276"/>
    <mergeCell ref="I277:N277"/>
    <mergeCell ref="O277:AT277"/>
    <mergeCell ref="I274:N274"/>
    <mergeCell ref="O274:AT274"/>
    <mergeCell ref="I275:N275"/>
    <mergeCell ref="O275:AT275"/>
    <mergeCell ref="O260:AT260"/>
    <mergeCell ref="I261:N261"/>
    <mergeCell ref="D62:H63"/>
    <mergeCell ref="D64:H64"/>
    <mergeCell ref="D65:H65"/>
    <mergeCell ref="D66:H66"/>
    <mergeCell ref="O258:AT259"/>
    <mergeCell ref="I253:N254"/>
    <mergeCell ref="O253:AT254"/>
    <mergeCell ref="I255:R255"/>
    <mergeCell ref="S255:U255"/>
    <mergeCell ref="V255:Y255"/>
    <mergeCell ref="S241:U241"/>
    <mergeCell ref="V241:Y241"/>
    <mergeCell ref="AA241:AI241"/>
    <mergeCell ref="D68:H69"/>
    <mergeCell ref="D70:H70"/>
    <mergeCell ref="D71:H72"/>
    <mergeCell ref="D95:H95"/>
    <mergeCell ref="D96:H97"/>
    <mergeCell ref="D98:H98"/>
    <mergeCell ref="D99:H100"/>
    <mergeCell ref="I235:N235"/>
    <mergeCell ref="I236:N237"/>
    <mergeCell ref="I234:N234"/>
    <mergeCell ref="O233:AT233"/>
    <mergeCell ref="O234:AT234"/>
    <mergeCell ref="I230:N231"/>
    <mergeCell ref="O230:AT231"/>
    <mergeCell ref="AS227:AT227"/>
    <mergeCell ref="I222:N223"/>
    <mergeCell ref="I224:N224"/>
    <mergeCell ref="I225:N226"/>
    <mergeCell ref="O225:AT226"/>
    <mergeCell ref="I227:R227"/>
    <mergeCell ref="S227:U227"/>
    <mergeCell ref="V227:Y227"/>
    <mergeCell ref="AA213:AI213"/>
    <mergeCell ref="AJ213:AL213"/>
    <mergeCell ref="AM213:AO213"/>
    <mergeCell ref="I211:N212"/>
    <mergeCell ref="AP213:AR213"/>
    <mergeCell ref="AS213:AT213"/>
    <mergeCell ref="D48:H49"/>
    <mergeCell ref="D50:H50"/>
    <mergeCell ref="D51:H51"/>
    <mergeCell ref="D52:H52"/>
    <mergeCell ref="D53:H53"/>
    <mergeCell ref="D54:H55"/>
    <mergeCell ref="I205:N205"/>
    <mergeCell ref="I206:N206"/>
    <mergeCell ref="I207:N207"/>
    <mergeCell ref="I192:N192"/>
    <mergeCell ref="I193:N193"/>
    <mergeCell ref="I194:N195"/>
    <mergeCell ref="I196:N196"/>
    <mergeCell ref="I182:N182"/>
    <mergeCell ref="I183:N184"/>
    <mergeCell ref="I154:N154"/>
    <mergeCell ref="D81:H81"/>
    <mergeCell ref="I143:R143"/>
    <mergeCell ref="O205:AT205"/>
    <mergeCell ref="O206:AT206"/>
    <mergeCell ref="O207:AT207"/>
    <mergeCell ref="O210:AT210"/>
    <mergeCell ref="I210:N210"/>
    <mergeCell ref="AS185:AT185"/>
    <mergeCell ref="I199:R199"/>
    <mergeCell ref="S199:U199"/>
    <mergeCell ref="V199:Y199"/>
    <mergeCell ref="AA199:AI199"/>
    <mergeCell ref="AJ199:AL199"/>
    <mergeCell ref="AM199:AO199"/>
    <mergeCell ref="AP199:AR199"/>
    <mergeCell ref="AS199:AT199"/>
    <mergeCell ref="O183:AT184"/>
    <mergeCell ref="D73:H73"/>
    <mergeCell ref="D76:H77"/>
    <mergeCell ref="D78:H78"/>
    <mergeCell ref="I177:N177"/>
    <mergeCell ref="I178:N178"/>
    <mergeCell ref="I179:N179"/>
    <mergeCell ref="AA171:AI171"/>
    <mergeCell ref="I163:N163"/>
    <mergeCell ref="I164:N164"/>
    <mergeCell ref="I165:N165"/>
    <mergeCell ref="I171:R171"/>
    <mergeCell ref="S171:U171"/>
    <mergeCell ref="V171:Y171"/>
    <mergeCell ref="D79:H79"/>
    <mergeCell ref="I176:N176"/>
    <mergeCell ref="O176:AT176"/>
    <mergeCell ref="D90:H91"/>
    <mergeCell ref="D92:H92"/>
    <mergeCell ref="D93:H93"/>
    <mergeCell ref="D94:H94"/>
    <mergeCell ref="I107:N107"/>
    <mergeCell ref="I108:N108"/>
    <mergeCell ref="I118:N119"/>
    <mergeCell ref="I174:N175"/>
    <mergeCell ref="O174:AT175"/>
    <mergeCell ref="I166:N167"/>
    <mergeCell ref="I168:N168"/>
    <mergeCell ref="I169:N170"/>
    <mergeCell ref="O169:AT170"/>
    <mergeCell ref="D39:H39"/>
    <mergeCell ref="D40:H41"/>
    <mergeCell ref="I124:N125"/>
    <mergeCell ref="I126:N126"/>
    <mergeCell ref="I127:N128"/>
    <mergeCell ref="O126:AT126"/>
    <mergeCell ref="O123:AT123"/>
    <mergeCell ref="O127:AT128"/>
    <mergeCell ref="I120:N120"/>
    <mergeCell ref="O120:AT120"/>
    <mergeCell ref="I121:N121"/>
    <mergeCell ref="I122:N122"/>
    <mergeCell ref="O121:AT121"/>
    <mergeCell ref="O122:AT122"/>
    <mergeCell ref="D42:H42"/>
    <mergeCell ref="D43:H44"/>
    <mergeCell ref="D45:H45"/>
    <mergeCell ref="O118:AT119"/>
    <mergeCell ref="O148:AT148"/>
    <mergeCell ref="I149:N149"/>
    <mergeCell ref="AP129:AR129"/>
    <mergeCell ref="AS129:AT129"/>
    <mergeCell ref="O146:AT147"/>
    <mergeCell ref="I123:N123"/>
    <mergeCell ref="D34:H35"/>
    <mergeCell ref="D36:H36"/>
    <mergeCell ref="D37:H37"/>
    <mergeCell ref="I109:N109"/>
    <mergeCell ref="I110:N111"/>
    <mergeCell ref="D82:H83"/>
    <mergeCell ref="D84:H84"/>
    <mergeCell ref="D85:H86"/>
    <mergeCell ref="D87:H87"/>
    <mergeCell ref="D101:H101"/>
    <mergeCell ref="D104:H105"/>
    <mergeCell ref="D106:H106"/>
    <mergeCell ref="D107:H107"/>
    <mergeCell ref="D108:H108"/>
    <mergeCell ref="D109:H109"/>
    <mergeCell ref="D127:H128"/>
    <mergeCell ref="D149:H149"/>
    <mergeCell ref="D138:H139"/>
    <mergeCell ref="I155:N156"/>
    <mergeCell ref="D28:H28"/>
    <mergeCell ref="D29:H30"/>
    <mergeCell ref="D31:H31"/>
    <mergeCell ref="I150:N150"/>
    <mergeCell ref="D57:H58"/>
    <mergeCell ref="D59:H59"/>
    <mergeCell ref="D56:H56"/>
    <mergeCell ref="D67:H67"/>
    <mergeCell ref="I148:N148"/>
    <mergeCell ref="I135:N135"/>
    <mergeCell ref="I136:N136"/>
    <mergeCell ref="I137:N137"/>
    <mergeCell ref="D80:H80"/>
    <mergeCell ref="I146:N147"/>
    <mergeCell ref="D150:H150"/>
    <mergeCell ref="D151:H151"/>
    <mergeCell ref="D152:H153"/>
    <mergeCell ref="D154:H154"/>
    <mergeCell ref="D155:H156"/>
    <mergeCell ref="D140:H140"/>
    <mergeCell ref="D141:H142"/>
    <mergeCell ref="D143:H143"/>
    <mergeCell ref="D146:H147"/>
    <mergeCell ref="D8:H8"/>
    <mergeCell ref="D6:H7"/>
    <mergeCell ref="D15:H16"/>
    <mergeCell ref="D14:H14"/>
    <mergeCell ref="D12:H13"/>
    <mergeCell ref="D11:H11"/>
    <mergeCell ref="D38:H38"/>
    <mergeCell ref="S143:U143"/>
    <mergeCell ref="D17:H17"/>
    <mergeCell ref="D20:H21"/>
    <mergeCell ref="D22:H22"/>
    <mergeCell ref="D23:H23"/>
    <mergeCell ref="D24:H24"/>
    <mergeCell ref="D25:H25"/>
    <mergeCell ref="D26:H27"/>
    <mergeCell ref="I138:N139"/>
    <mergeCell ref="I140:N140"/>
    <mergeCell ref="I141:N142"/>
    <mergeCell ref="O141:AT142"/>
    <mergeCell ref="O138:AT139"/>
    <mergeCell ref="O140:AT140"/>
    <mergeCell ref="AJ129:AL129"/>
    <mergeCell ref="AM129:AO129"/>
    <mergeCell ref="D10:H10"/>
    <mergeCell ref="I92:N92"/>
    <mergeCell ref="O92:AT92"/>
    <mergeCell ref="I93:N93"/>
    <mergeCell ref="O93:AT93"/>
    <mergeCell ref="I90:N91"/>
    <mergeCell ref="I94:N94"/>
    <mergeCell ref="O94:AT94"/>
    <mergeCell ref="I95:N95"/>
    <mergeCell ref="D9:H9"/>
    <mergeCell ref="AS17:AT17"/>
    <mergeCell ref="AP17:AR17"/>
    <mergeCell ref="AM17:AO17"/>
    <mergeCell ref="AJ17:AL17"/>
    <mergeCell ref="AJ59:AL59"/>
    <mergeCell ref="AM59:AO59"/>
    <mergeCell ref="AP59:AR59"/>
    <mergeCell ref="O54:AT55"/>
    <mergeCell ref="O50:AT50"/>
    <mergeCell ref="AA17:AI17"/>
    <mergeCell ref="S17:U17"/>
    <mergeCell ref="V17:Y17"/>
    <mergeCell ref="I31:R31"/>
    <mergeCell ref="S31:U31"/>
    <mergeCell ref="I17:R17"/>
    <mergeCell ref="I76:N77"/>
    <mergeCell ref="O160:AT161"/>
    <mergeCell ref="O162:AT162"/>
    <mergeCell ref="O163:AT163"/>
    <mergeCell ref="O164:AT164"/>
    <mergeCell ref="O109:AT109"/>
    <mergeCell ref="O104:AT105"/>
    <mergeCell ref="O106:AT106"/>
    <mergeCell ref="O107:AT107"/>
    <mergeCell ref="O108:AT108"/>
    <mergeCell ref="O95:AT95"/>
    <mergeCell ref="I96:N97"/>
    <mergeCell ref="I81:N81"/>
    <mergeCell ref="O81:AT81"/>
    <mergeCell ref="I82:N83"/>
    <mergeCell ref="O82:AT83"/>
    <mergeCell ref="I84:N84"/>
    <mergeCell ref="O84:AT84"/>
    <mergeCell ref="I78:N78"/>
    <mergeCell ref="O78:AT78"/>
    <mergeCell ref="I79:N79"/>
    <mergeCell ref="O79:AT79"/>
    <mergeCell ref="I80:N80"/>
    <mergeCell ref="O80:AT80"/>
    <mergeCell ref="I64:N64"/>
    <mergeCell ref="O64:AT64"/>
    <mergeCell ref="I65:N65"/>
    <mergeCell ref="O65:AT65"/>
    <mergeCell ref="I66:N66"/>
    <mergeCell ref="O66:AT66"/>
    <mergeCell ref="AJ73:AL73"/>
    <mergeCell ref="I62:N63"/>
    <mergeCell ref="O62:AT63"/>
    <mergeCell ref="I67:N67"/>
    <mergeCell ref="O67:AT67"/>
    <mergeCell ref="I68:N69"/>
    <mergeCell ref="I70:N70"/>
    <mergeCell ref="O70:AT70"/>
    <mergeCell ref="I71:N72"/>
    <mergeCell ref="AS73:AT73"/>
    <mergeCell ref="O71:AT72"/>
    <mergeCell ref="O68:AT69"/>
    <mergeCell ref="S73:U73"/>
    <mergeCell ref="V73:Y73"/>
    <mergeCell ref="AA73:AI73"/>
    <mergeCell ref="AM73:AO73"/>
    <mergeCell ref="AP73:AR73"/>
    <mergeCell ref="I28:N28"/>
    <mergeCell ref="O28:AT28"/>
    <mergeCell ref="O220:AT220"/>
    <mergeCell ref="I52:N52"/>
    <mergeCell ref="O52:AT52"/>
    <mergeCell ref="I50:N50"/>
    <mergeCell ref="I54:N55"/>
    <mergeCell ref="I56:N56"/>
    <mergeCell ref="O56:AT56"/>
    <mergeCell ref="AS59:AT59"/>
    <mergeCell ref="I43:N44"/>
    <mergeCell ref="I51:N51"/>
    <mergeCell ref="I38:N38"/>
    <mergeCell ref="O38:AT38"/>
    <mergeCell ref="I39:N39"/>
    <mergeCell ref="O39:AT39"/>
    <mergeCell ref="I42:N42"/>
    <mergeCell ref="I40:N41"/>
    <mergeCell ref="O42:AT42"/>
    <mergeCell ref="O218:AT218"/>
    <mergeCell ref="O219:AT219"/>
    <mergeCell ref="AA59:AI59"/>
    <mergeCell ref="O43:AT44"/>
    <mergeCell ref="I53:N53"/>
    <mergeCell ref="I34:N35"/>
    <mergeCell ref="I37:N37"/>
    <mergeCell ref="O37:AT37"/>
    <mergeCell ref="AP31:AR31"/>
    <mergeCell ref="O29:AT30"/>
    <mergeCell ref="I29:N30"/>
    <mergeCell ref="I36:N36"/>
    <mergeCell ref="I48:N49"/>
    <mergeCell ref="O48:AT49"/>
    <mergeCell ref="AM45:AO45"/>
    <mergeCell ref="AP45:AR45"/>
    <mergeCell ref="AS45:AT45"/>
    <mergeCell ref="V31:Y31"/>
    <mergeCell ref="AA31:AI31"/>
    <mergeCell ref="O40:AT41"/>
    <mergeCell ref="O51:AT51"/>
    <mergeCell ref="O182:AT182"/>
    <mergeCell ref="O76:AT77"/>
    <mergeCell ref="O36:AT36"/>
    <mergeCell ref="O221:AT221"/>
    <mergeCell ref="O222:AT223"/>
    <mergeCell ref="O216:AT217"/>
    <mergeCell ref="O34:AT35"/>
    <mergeCell ref="O193:AT193"/>
    <mergeCell ref="O194:AT195"/>
    <mergeCell ref="O196:AT196"/>
    <mergeCell ref="O188:AT189"/>
    <mergeCell ref="O190:AT190"/>
    <mergeCell ref="O191:AT191"/>
    <mergeCell ref="O192:AT192"/>
    <mergeCell ref="O53:AT53"/>
    <mergeCell ref="O165:AT165"/>
    <mergeCell ref="O99:AT100"/>
    <mergeCell ref="AM101:AO101"/>
    <mergeCell ref="AP101:AR101"/>
    <mergeCell ref="AS101:AT101"/>
    <mergeCell ref="O90:AT91"/>
    <mergeCell ref="AJ157:AL157"/>
    <mergeCell ref="E1:G1"/>
    <mergeCell ref="I1:N1"/>
    <mergeCell ref="O1:P1"/>
    <mergeCell ref="E2:G2"/>
    <mergeCell ref="I6:N7"/>
    <mergeCell ref="I8:N8"/>
    <mergeCell ref="O8:AT8"/>
    <mergeCell ref="AN3:AP3"/>
    <mergeCell ref="AQ3:AT3"/>
    <mergeCell ref="O6:AT7"/>
    <mergeCell ref="Z3:AE3"/>
    <mergeCell ref="I2:N2"/>
    <mergeCell ref="AH3:AM3"/>
    <mergeCell ref="E3:G3"/>
    <mergeCell ref="I3:N3"/>
    <mergeCell ref="O3:P3"/>
    <mergeCell ref="Q3:V3"/>
    <mergeCell ref="W3:Y3"/>
    <mergeCell ref="AH1:AM1"/>
    <mergeCell ref="AN1:AP1"/>
    <mergeCell ref="AQ1:AT1"/>
    <mergeCell ref="AH2:AM2"/>
    <mergeCell ref="AN2:AP2"/>
    <mergeCell ref="AQ2:AT2"/>
    <mergeCell ref="AF3:AG3"/>
    <mergeCell ref="O9:AT9"/>
    <mergeCell ref="O10:AT10"/>
    <mergeCell ref="O22:AT22"/>
    <mergeCell ref="O23:AT23"/>
    <mergeCell ref="AM31:AO31"/>
    <mergeCell ref="AF1:AG1"/>
    <mergeCell ref="Q2:V2"/>
    <mergeCell ref="W2:Y2"/>
    <mergeCell ref="Z2:AE2"/>
    <mergeCell ref="AF2:AG2"/>
    <mergeCell ref="Q1:V1"/>
    <mergeCell ref="W1:Y1"/>
    <mergeCell ref="Z1:AE1"/>
    <mergeCell ref="O20:AT21"/>
    <mergeCell ref="AS31:AT31"/>
    <mergeCell ref="O26:AT27"/>
    <mergeCell ref="I9:N9"/>
    <mergeCell ref="O180:AT181"/>
    <mergeCell ref="O152:AT153"/>
    <mergeCell ref="O124:AT125"/>
    <mergeCell ref="O96:AT97"/>
    <mergeCell ref="O179:AT179"/>
    <mergeCell ref="O137:AT137"/>
    <mergeCell ref="O134:AT134"/>
    <mergeCell ref="O135:AT135"/>
    <mergeCell ref="I10:N10"/>
    <mergeCell ref="I11:N11"/>
    <mergeCell ref="I14:N14"/>
    <mergeCell ref="O15:AT16"/>
    <mergeCell ref="I15:N16"/>
    <mergeCell ref="O12:AT13"/>
    <mergeCell ref="O11:AT11"/>
    <mergeCell ref="O14:AT14"/>
    <mergeCell ref="I12:N13"/>
    <mergeCell ref="I20:N21"/>
    <mergeCell ref="I22:N22"/>
    <mergeCell ref="I23:N23"/>
    <mergeCell ref="I24:N24"/>
    <mergeCell ref="O24:AT24"/>
    <mergeCell ref="O25:AT25"/>
    <mergeCell ref="A283:B283"/>
    <mergeCell ref="O236:AT237"/>
    <mergeCell ref="O208:AT209"/>
    <mergeCell ref="O262:AT262"/>
    <mergeCell ref="O263:AT263"/>
    <mergeCell ref="O249:AT249"/>
    <mergeCell ref="O244:AT245"/>
    <mergeCell ref="O246:AT246"/>
    <mergeCell ref="I252:N252"/>
    <mergeCell ref="O235:AT235"/>
    <mergeCell ref="O224:AT224"/>
    <mergeCell ref="A241:B241"/>
    <mergeCell ref="A255:B255"/>
    <mergeCell ref="A208:B209"/>
    <mergeCell ref="I246:N246"/>
    <mergeCell ref="I247:N247"/>
    <mergeCell ref="I248:N248"/>
    <mergeCell ref="O248:AT248"/>
    <mergeCell ref="I258:N259"/>
    <mergeCell ref="O247:AT247"/>
    <mergeCell ref="I208:N209"/>
    <mergeCell ref="O211:AT212"/>
    <mergeCell ref="S213:U213"/>
    <mergeCell ref="V213:Y213"/>
    <mergeCell ref="A157:B157"/>
    <mergeCell ref="O250:AT251"/>
    <mergeCell ref="O252:AT252"/>
    <mergeCell ref="A171:B171"/>
    <mergeCell ref="O202:AT203"/>
    <mergeCell ref="I204:N204"/>
    <mergeCell ref="O204:AT204"/>
    <mergeCell ref="I197:N198"/>
    <mergeCell ref="I202:N203"/>
    <mergeCell ref="AA185:AI185"/>
    <mergeCell ref="AJ185:AL185"/>
    <mergeCell ref="A185:B185"/>
    <mergeCell ref="A199:B199"/>
    <mergeCell ref="A213:B213"/>
    <mergeCell ref="A227:B227"/>
    <mergeCell ref="A194:B195"/>
    <mergeCell ref="I249:N249"/>
    <mergeCell ref="I250:N251"/>
    <mergeCell ref="I213:R213"/>
    <mergeCell ref="I220:N220"/>
    <mergeCell ref="I221:N221"/>
    <mergeCell ref="I216:N217"/>
    <mergeCell ref="AM157:AO157"/>
    <mergeCell ref="I180:N181"/>
  </mergeCells>
  <hyperlinks>
    <hyperlink ref="A273" location="勤務状況!A6" display="勤務状況!A6"/>
    <hyperlink ref="A259" location="勤務状況!A6" display="勤務状況!A6"/>
    <hyperlink ref="A245" location="勤務状況!A6" display="勤務状況!A6"/>
    <hyperlink ref="A231" location="勤務状況!A6" display="勤務状況!A6"/>
    <hyperlink ref="A217" location="勤務状況!A6" display="勤務状況!A6"/>
    <hyperlink ref="A203" location="勤務状況!A6" display="勤務状況!A6"/>
    <hyperlink ref="A189" location="勤務状況!A6" display="勤務状況!A6"/>
    <hyperlink ref="A175" location="勤務状況!A6" display="勤務状況!A6"/>
    <hyperlink ref="A161" location="勤務状況!A6" display="勤務状況!A6"/>
    <hyperlink ref="A147" location="勤務状況!A6" display="勤務状況!A6"/>
    <hyperlink ref="A133" location="勤務状況!A6" display="勤務状況!A6"/>
    <hyperlink ref="A119" location="勤務状況!A6" display="勤務状況!A6"/>
    <hyperlink ref="A105" location="勤務状況!A6" display="勤務状況!A6"/>
    <hyperlink ref="A91" location="勤務状況!A6" display="勤務状況!A6"/>
    <hyperlink ref="A77" location="勤務状況!A6" display="勤務状況!A6"/>
    <hyperlink ref="A63" location="勤務状況!A6" display="勤務状況!A6"/>
    <hyperlink ref="A49" location="勤務状況!A6" display="勤務状況!A6"/>
    <hyperlink ref="A35" location="勤務状況!A6" display="勤務状況!A6"/>
    <hyperlink ref="A21" location="勤務状況!A6" display="勤務状況!A6"/>
    <hyperlink ref="I1:N1" location="勤務状況!D22:D31" display="勤務状況!D22:D31"/>
    <hyperlink ref="Q1:V1" location="勤務状況!D36:D45" display="勤務状況!D36:D45"/>
    <hyperlink ref="E1:G1" location="勤務状況!D6:D17" display="勤務状況!D6:D17"/>
    <hyperlink ref="Z1:AE1" location="勤務状況!D50:D59" display="勤務状況!D50:D59"/>
    <hyperlink ref="AH1:AM1" location="勤務状況!D64:D73" display="勤務状況!D64:D73"/>
    <hyperlink ref="AQ1:AT1" location="勤務状況!D78:D87" display="勤務状況!D78:D87"/>
    <hyperlink ref="AV1" location="勤務状況!D92:D101" display="勤務状況!D92:D101"/>
    <hyperlink ref="E2:G2" location="勤務状況!D106:D115" display="勤務状況!D106:D115"/>
    <hyperlink ref="I2:N2" location="勤務状況!D120:D129" display="勤務状況!D120:D129"/>
    <hyperlink ref="Q2:V2" location="勤務状況!D134:D143" display="勤務状況!D134:D143"/>
    <hyperlink ref="Z2:AE2" location="勤務状況!D148:D157" display="勤務状況!D148:D157"/>
    <hyperlink ref="AH2:AM2" location="勤務状況!D162:D171" display="勤務状況!D162:D171"/>
    <hyperlink ref="AQ2:AT2" location="勤務状況!D176:D185" display="勤務状況!D176:D185"/>
    <hyperlink ref="AV2" location="勤務状況!D190:D199" display="勤務状況!D190:D199"/>
    <hyperlink ref="E3:G3" location="勤務状況!D204:D213" display="勤務状況!D204:D213"/>
    <hyperlink ref="I3:N3" location="勤務状況!D218:D227" display="勤務状況!D218:D227"/>
    <hyperlink ref="Q3:V3" location="勤務状況!D232:D241" display="勤務状況!D232:D241"/>
    <hyperlink ref="Z3:AE3" location="勤務状況!D246:D255" display="勤務状況!D246:D255"/>
    <hyperlink ref="AH3:AM3" location="勤務状況!D260:D269" display="勤務状況!D260:D269"/>
    <hyperlink ref="AQ3:AT3" location="勤務状況!D274:D283" display="勤務状況!D274:D283"/>
  </hyperlinks>
  <printOptions/>
  <pageMargins left="0.787" right="0.787" top="0.984" bottom="0.984" header="0.512" footer="0.512"/>
  <pageSetup horizontalDpi="200" verticalDpi="2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81" r:id="rId4" name="Option Button 3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7</xdr:row>
                    <xdr:rowOff>76200</xdr:rowOff>
                  </from>
                  <to>
                    <xdr:col>11</xdr:col>
                    <xdr:colOff>28575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82" r:id="rId5" name="Option Button 3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7</xdr:row>
                    <xdr:rowOff>76200</xdr:rowOff>
                  </from>
                  <to>
                    <xdr:col>13</xdr:col>
                    <xdr:colOff>142875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83" r:id="rId6" name="Group Box 35">
              <controlPr defaultSize="0" autoFill="0" autoPict="0">
                <anchor moveWithCells="1" sizeWithCells="1">
                  <from>
                    <xdr:col>8</xdr:col>
                    <xdr:colOff>9525</xdr:colOff>
                    <xdr:row>7</xdr:row>
                    <xdr:rowOff>66675</xdr:rowOff>
                  </from>
                  <to>
                    <xdr:col>14</xdr:col>
                    <xdr:colOff>19050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85" r:id="rId7" name="Option Button 3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8</xdr:row>
                    <xdr:rowOff>76200</xdr:rowOff>
                  </from>
                  <to>
                    <xdr:col>11</xdr:col>
                    <xdr:colOff>28575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86" r:id="rId8" name="Option Button 3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8</xdr:row>
                    <xdr:rowOff>76200</xdr:rowOff>
                  </from>
                  <to>
                    <xdr:col>13</xdr:col>
                    <xdr:colOff>142875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87" r:id="rId9" name="Group Box 39">
              <controlPr defaultSize="0" autoFill="0" autoPict="0">
                <anchor moveWithCells="1" sizeWithCells="1">
                  <from>
                    <xdr:col>8</xdr:col>
                    <xdr:colOff>9525</xdr:colOff>
                    <xdr:row>8</xdr:row>
                    <xdr:rowOff>66675</xdr:rowOff>
                  </from>
                  <to>
                    <xdr:col>14</xdr:col>
                    <xdr:colOff>19050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89" r:id="rId10" name="Option Button 4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9</xdr:row>
                    <xdr:rowOff>76200</xdr:rowOff>
                  </from>
                  <to>
                    <xdr:col>11</xdr:col>
                    <xdr:colOff>28575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90" r:id="rId11" name="Option Button 4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9</xdr:row>
                    <xdr:rowOff>76200</xdr:rowOff>
                  </from>
                  <to>
                    <xdr:col>13</xdr:col>
                    <xdr:colOff>142875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91" r:id="rId12" name="Group Box 43">
              <controlPr defaultSize="0" autoFill="0" autoPict="0">
                <anchor moveWithCells="1" sizeWithCells="1">
                  <from>
                    <xdr:col>8</xdr:col>
                    <xdr:colOff>9525</xdr:colOff>
                    <xdr:row>9</xdr:row>
                    <xdr:rowOff>66675</xdr:rowOff>
                  </from>
                  <to>
                    <xdr:col>14</xdr:col>
                    <xdr:colOff>19050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93" r:id="rId13" name="Option Button 4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10</xdr:row>
                    <xdr:rowOff>76200</xdr:rowOff>
                  </from>
                  <to>
                    <xdr:col>11</xdr:col>
                    <xdr:colOff>28575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94" r:id="rId14" name="Option Button 4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10</xdr:row>
                    <xdr:rowOff>76200</xdr:rowOff>
                  </from>
                  <to>
                    <xdr:col>13</xdr:col>
                    <xdr:colOff>142875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95" r:id="rId15" name="Group Box 47">
              <controlPr defaultSize="0" autoFill="0" autoPict="0">
                <anchor moveWithCells="1" sizeWithCells="1">
                  <from>
                    <xdr:col>8</xdr:col>
                    <xdr:colOff>9525</xdr:colOff>
                    <xdr:row>10</xdr:row>
                    <xdr:rowOff>66675</xdr:rowOff>
                  </from>
                  <to>
                    <xdr:col>14</xdr:col>
                    <xdr:colOff>19050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97" r:id="rId16" name="Option Button 4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11</xdr:row>
                    <xdr:rowOff>76200</xdr:rowOff>
                  </from>
                  <to>
                    <xdr:col>11</xdr:col>
                    <xdr:colOff>28575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98" r:id="rId17" name="Option Button 5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11</xdr:row>
                    <xdr:rowOff>76200</xdr:rowOff>
                  </from>
                  <to>
                    <xdr:col>13</xdr:col>
                    <xdr:colOff>142875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99" r:id="rId18" name="Group Box 51">
              <controlPr defaultSize="0" autoFill="0" autoPict="0">
                <anchor moveWithCells="1" sizeWithCells="1">
                  <from>
                    <xdr:col>8</xdr:col>
                    <xdr:colOff>9525</xdr:colOff>
                    <xdr:row>11</xdr:row>
                    <xdr:rowOff>66675</xdr:rowOff>
                  </from>
                  <to>
                    <xdr:col>14</xdr:col>
                    <xdr:colOff>19050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01" r:id="rId19" name="Option Button 5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13</xdr:row>
                    <xdr:rowOff>76200</xdr:rowOff>
                  </from>
                  <to>
                    <xdr:col>11</xdr:col>
                    <xdr:colOff>28575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02" r:id="rId20" name="Option Button 5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13</xdr:row>
                    <xdr:rowOff>76200</xdr:rowOff>
                  </from>
                  <to>
                    <xdr:col>13</xdr:col>
                    <xdr:colOff>142875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03" r:id="rId21" name="Group Box 55">
              <controlPr defaultSize="0" autoFill="0" autoPict="0">
                <anchor moveWithCells="1" sizeWithCells="1">
                  <from>
                    <xdr:col>8</xdr:col>
                    <xdr:colOff>9525</xdr:colOff>
                    <xdr:row>13</xdr:row>
                    <xdr:rowOff>66675</xdr:rowOff>
                  </from>
                  <to>
                    <xdr:col>14</xdr:col>
                    <xdr:colOff>19050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05" r:id="rId22" name="Option Button 5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21</xdr:row>
                    <xdr:rowOff>76200</xdr:rowOff>
                  </from>
                  <to>
                    <xdr:col>11</xdr:col>
                    <xdr:colOff>28575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06" r:id="rId23" name="Option Button 5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21</xdr:row>
                    <xdr:rowOff>76200</xdr:rowOff>
                  </from>
                  <to>
                    <xdr:col>13</xdr:col>
                    <xdr:colOff>142875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07" r:id="rId24" name="Group Box 59">
              <controlPr defaultSize="0" autoFill="0" autoPict="0">
                <anchor moveWithCells="1" sizeWithCells="1">
                  <from>
                    <xdr:col>8</xdr:col>
                    <xdr:colOff>9525</xdr:colOff>
                    <xdr:row>21</xdr:row>
                    <xdr:rowOff>66675</xdr:rowOff>
                  </from>
                  <to>
                    <xdr:col>14</xdr:col>
                    <xdr:colOff>19050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09" r:id="rId25" name="Option Button 6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22</xdr:row>
                    <xdr:rowOff>76200</xdr:rowOff>
                  </from>
                  <to>
                    <xdr:col>11</xdr:col>
                    <xdr:colOff>28575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10" r:id="rId26" name="Option Button 6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22</xdr:row>
                    <xdr:rowOff>76200</xdr:rowOff>
                  </from>
                  <to>
                    <xdr:col>13</xdr:col>
                    <xdr:colOff>142875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11" r:id="rId27" name="Group Box 63">
              <controlPr defaultSize="0" autoFill="0" autoPict="0">
                <anchor moveWithCells="1" sizeWithCells="1">
                  <from>
                    <xdr:col>8</xdr:col>
                    <xdr:colOff>9525</xdr:colOff>
                    <xdr:row>22</xdr:row>
                    <xdr:rowOff>66675</xdr:rowOff>
                  </from>
                  <to>
                    <xdr:col>14</xdr:col>
                    <xdr:colOff>19050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13" r:id="rId28" name="Option Button 6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23</xdr:row>
                    <xdr:rowOff>76200</xdr:rowOff>
                  </from>
                  <to>
                    <xdr:col>11</xdr:col>
                    <xdr:colOff>28575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14" r:id="rId29" name="Option Button 6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23</xdr:row>
                    <xdr:rowOff>76200</xdr:rowOff>
                  </from>
                  <to>
                    <xdr:col>13</xdr:col>
                    <xdr:colOff>142875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15" r:id="rId30" name="Group Box 67">
              <controlPr defaultSize="0" autoFill="0" autoPict="0">
                <anchor moveWithCells="1" sizeWithCells="1">
                  <from>
                    <xdr:col>8</xdr:col>
                    <xdr:colOff>9525</xdr:colOff>
                    <xdr:row>23</xdr:row>
                    <xdr:rowOff>66675</xdr:rowOff>
                  </from>
                  <to>
                    <xdr:col>14</xdr:col>
                    <xdr:colOff>19050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17" r:id="rId31" name="Option Button 6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24</xdr:row>
                    <xdr:rowOff>76200</xdr:rowOff>
                  </from>
                  <to>
                    <xdr:col>11</xdr:col>
                    <xdr:colOff>28575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18" r:id="rId32" name="Option Button 7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24</xdr:row>
                    <xdr:rowOff>76200</xdr:rowOff>
                  </from>
                  <to>
                    <xdr:col>13</xdr:col>
                    <xdr:colOff>142875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19" r:id="rId33" name="Group Box 71">
              <controlPr defaultSize="0" autoFill="0" autoPict="0">
                <anchor moveWithCells="1" sizeWithCells="1">
                  <from>
                    <xdr:col>8</xdr:col>
                    <xdr:colOff>9525</xdr:colOff>
                    <xdr:row>24</xdr:row>
                    <xdr:rowOff>66675</xdr:rowOff>
                  </from>
                  <to>
                    <xdr:col>14</xdr:col>
                    <xdr:colOff>19050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21" r:id="rId34" name="Option Button 7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25</xdr:row>
                    <xdr:rowOff>76200</xdr:rowOff>
                  </from>
                  <to>
                    <xdr:col>11</xdr:col>
                    <xdr:colOff>28575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22" r:id="rId35" name="Option Button 7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25</xdr:row>
                    <xdr:rowOff>76200</xdr:rowOff>
                  </from>
                  <to>
                    <xdr:col>13</xdr:col>
                    <xdr:colOff>142875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23" r:id="rId36" name="Group Box 75">
              <controlPr defaultSize="0" autoFill="0" autoPict="0">
                <anchor moveWithCells="1" sizeWithCells="1">
                  <from>
                    <xdr:col>8</xdr:col>
                    <xdr:colOff>9525</xdr:colOff>
                    <xdr:row>25</xdr:row>
                    <xdr:rowOff>66675</xdr:rowOff>
                  </from>
                  <to>
                    <xdr:col>14</xdr:col>
                    <xdr:colOff>19050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25" r:id="rId37" name="Option Button 7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27</xdr:row>
                    <xdr:rowOff>76200</xdr:rowOff>
                  </from>
                  <to>
                    <xdr:col>11</xdr:col>
                    <xdr:colOff>28575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26" r:id="rId38" name="Option Button 7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27</xdr:row>
                    <xdr:rowOff>76200</xdr:rowOff>
                  </from>
                  <to>
                    <xdr:col>13</xdr:col>
                    <xdr:colOff>142875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27" r:id="rId39" name="Group Box 79">
              <controlPr defaultSize="0" autoFill="0" autoPict="0">
                <anchor moveWithCells="1" sizeWithCells="1">
                  <from>
                    <xdr:col>8</xdr:col>
                    <xdr:colOff>9525</xdr:colOff>
                    <xdr:row>27</xdr:row>
                    <xdr:rowOff>66675</xdr:rowOff>
                  </from>
                  <to>
                    <xdr:col>14</xdr:col>
                    <xdr:colOff>19050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29" r:id="rId40" name="Option Button 8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35</xdr:row>
                    <xdr:rowOff>76200</xdr:rowOff>
                  </from>
                  <to>
                    <xdr:col>11</xdr:col>
                    <xdr:colOff>28575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30" r:id="rId41" name="Option Button 8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35</xdr:row>
                    <xdr:rowOff>76200</xdr:rowOff>
                  </from>
                  <to>
                    <xdr:col>13</xdr:col>
                    <xdr:colOff>142875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31" r:id="rId42" name="Group Box 83">
              <controlPr defaultSize="0" autoFill="0" autoPict="0">
                <anchor moveWithCells="1" sizeWithCells="1">
                  <from>
                    <xdr:col>8</xdr:col>
                    <xdr:colOff>9525</xdr:colOff>
                    <xdr:row>35</xdr:row>
                    <xdr:rowOff>66675</xdr:rowOff>
                  </from>
                  <to>
                    <xdr:col>14</xdr:col>
                    <xdr:colOff>19050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33" r:id="rId43" name="Option Button 8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36</xdr:row>
                    <xdr:rowOff>76200</xdr:rowOff>
                  </from>
                  <to>
                    <xdr:col>11</xdr:col>
                    <xdr:colOff>28575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34" r:id="rId44" name="Option Button 8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36</xdr:row>
                    <xdr:rowOff>76200</xdr:rowOff>
                  </from>
                  <to>
                    <xdr:col>13</xdr:col>
                    <xdr:colOff>142875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35" r:id="rId45" name="Group Box 87">
              <controlPr defaultSize="0" autoFill="0" autoPict="0">
                <anchor moveWithCells="1" sizeWithCells="1">
                  <from>
                    <xdr:col>8</xdr:col>
                    <xdr:colOff>9525</xdr:colOff>
                    <xdr:row>36</xdr:row>
                    <xdr:rowOff>66675</xdr:rowOff>
                  </from>
                  <to>
                    <xdr:col>14</xdr:col>
                    <xdr:colOff>19050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37" r:id="rId46" name="Option Button 8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37</xdr:row>
                    <xdr:rowOff>76200</xdr:rowOff>
                  </from>
                  <to>
                    <xdr:col>11</xdr:col>
                    <xdr:colOff>28575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38" r:id="rId47" name="Option Button 9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37</xdr:row>
                    <xdr:rowOff>76200</xdr:rowOff>
                  </from>
                  <to>
                    <xdr:col>13</xdr:col>
                    <xdr:colOff>142875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39" r:id="rId48" name="Group Box 91">
              <controlPr defaultSize="0" autoFill="0" autoPict="0">
                <anchor moveWithCells="1" sizeWithCells="1">
                  <from>
                    <xdr:col>8</xdr:col>
                    <xdr:colOff>9525</xdr:colOff>
                    <xdr:row>37</xdr:row>
                    <xdr:rowOff>66675</xdr:rowOff>
                  </from>
                  <to>
                    <xdr:col>14</xdr:col>
                    <xdr:colOff>19050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41" r:id="rId49" name="Option Button 9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38</xdr:row>
                    <xdr:rowOff>76200</xdr:rowOff>
                  </from>
                  <to>
                    <xdr:col>11</xdr:col>
                    <xdr:colOff>28575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42" r:id="rId50" name="Option Button 9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38</xdr:row>
                    <xdr:rowOff>76200</xdr:rowOff>
                  </from>
                  <to>
                    <xdr:col>13</xdr:col>
                    <xdr:colOff>142875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43" r:id="rId51" name="Group Box 95">
              <controlPr defaultSize="0" autoFill="0" autoPict="0">
                <anchor moveWithCells="1" sizeWithCells="1">
                  <from>
                    <xdr:col>8</xdr:col>
                    <xdr:colOff>9525</xdr:colOff>
                    <xdr:row>38</xdr:row>
                    <xdr:rowOff>66675</xdr:rowOff>
                  </from>
                  <to>
                    <xdr:col>14</xdr:col>
                    <xdr:colOff>19050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45" r:id="rId52" name="Option Button 9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39</xdr:row>
                    <xdr:rowOff>76200</xdr:rowOff>
                  </from>
                  <to>
                    <xdr:col>11</xdr:col>
                    <xdr:colOff>28575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46" r:id="rId53" name="Option Button 9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39</xdr:row>
                    <xdr:rowOff>76200</xdr:rowOff>
                  </from>
                  <to>
                    <xdr:col>13</xdr:col>
                    <xdr:colOff>142875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47" r:id="rId54" name="Group Box 99">
              <controlPr defaultSize="0" autoFill="0" autoPict="0">
                <anchor moveWithCells="1" sizeWithCells="1">
                  <from>
                    <xdr:col>8</xdr:col>
                    <xdr:colOff>9525</xdr:colOff>
                    <xdr:row>39</xdr:row>
                    <xdr:rowOff>66675</xdr:rowOff>
                  </from>
                  <to>
                    <xdr:col>14</xdr:col>
                    <xdr:colOff>19050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49" r:id="rId55" name="Option Button 10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41</xdr:row>
                    <xdr:rowOff>76200</xdr:rowOff>
                  </from>
                  <to>
                    <xdr:col>11</xdr:col>
                    <xdr:colOff>28575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50" r:id="rId56" name="Option Button 10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41</xdr:row>
                    <xdr:rowOff>76200</xdr:rowOff>
                  </from>
                  <to>
                    <xdr:col>13</xdr:col>
                    <xdr:colOff>142875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51" r:id="rId57" name="Group Box 103">
              <controlPr defaultSize="0" autoFill="0" autoPict="0">
                <anchor moveWithCells="1" sizeWithCells="1">
                  <from>
                    <xdr:col>8</xdr:col>
                    <xdr:colOff>9525</xdr:colOff>
                    <xdr:row>41</xdr:row>
                    <xdr:rowOff>66675</xdr:rowOff>
                  </from>
                  <to>
                    <xdr:col>14</xdr:col>
                    <xdr:colOff>19050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53" r:id="rId58" name="Option Button 10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49</xdr:row>
                    <xdr:rowOff>76200</xdr:rowOff>
                  </from>
                  <to>
                    <xdr:col>11</xdr:col>
                    <xdr:colOff>28575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54" r:id="rId59" name="Option Button 10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49</xdr:row>
                    <xdr:rowOff>76200</xdr:rowOff>
                  </from>
                  <to>
                    <xdr:col>13</xdr:col>
                    <xdr:colOff>142875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55" r:id="rId60" name="Group Box 107">
              <controlPr defaultSize="0" autoFill="0" autoPict="0">
                <anchor moveWithCells="1" sizeWithCells="1">
                  <from>
                    <xdr:col>8</xdr:col>
                    <xdr:colOff>9525</xdr:colOff>
                    <xdr:row>49</xdr:row>
                    <xdr:rowOff>66675</xdr:rowOff>
                  </from>
                  <to>
                    <xdr:col>14</xdr:col>
                    <xdr:colOff>19050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57" r:id="rId61" name="Option Button 10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50</xdr:row>
                    <xdr:rowOff>76200</xdr:rowOff>
                  </from>
                  <to>
                    <xdr:col>11</xdr:col>
                    <xdr:colOff>28575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58" r:id="rId62" name="Option Button 11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50</xdr:row>
                    <xdr:rowOff>76200</xdr:rowOff>
                  </from>
                  <to>
                    <xdr:col>13</xdr:col>
                    <xdr:colOff>142875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59" r:id="rId63" name="Group Box 111">
              <controlPr defaultSize="0" autoFill="0" autoPict="0">
                <anchor moveWithCells="1" sizeWithCells="1">
                  <from>
                    <xdr:col>8</xdr:col>
                    <xdr:colOff>9525</xdr:colOff>
                    <xdr:row>50</xdr:row>
                    <xdr:rowOff>66675</xdr:rowOff>
                  </from>
                  <to>
                    <xdr:col>14</xdr:col>
                    <xdr:colOff>19050</xdr:colOff>
                    <xdr:row>50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61" r:id="rId64" name="Option Button 11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51</xdr:row>
                    <xdr:rowOff>76200</xdr:rowOff>
                  </from>
                  <to>
                    <xdr:col>11</xdr:col>
                    <xdr:colOff>28575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62" r:id="rId65" name="Option Button 11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51</xdr:row>
                    <xdr:rowOff>76200</xdr:rowOff>
                  </from>
                  <to>
                    <xdr:col>13</xdr:col>
                    <xdr:colOff>142875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63" r:id="rId66" name="Group Box 115">
              <controlPr defaultSize="0" autoFill="0" autoPict="0">
                <anchor moveWithCells="1" sizeWithCells="1">
                  <from>
                    <xdr:col>8</xdr:col>
                    <xdr:colOff>9525</xdr:colOff>
                    <xdr:row>51</xdr:row>
                    <xdr:rowOff>66675</xdr:rowOff>
                  </from>
                  <to>
                    <xdr:col>14</xdr:col>
                    <xdr:colOff>19050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65" r:id="rId67" name="Option Button 11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52</xdr:row>
                    <xdr:rowOff>76200</xdr:rowOff>
                  </from>
                  <to>
                    <xdr:col>11</xdr:col>
                    <xdr:colOff>28575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66" r:id="rId68" name="Option Button 11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52</xdr:row>
                    <xdr:rowOff>76200</xdr:rowOff>
                  </from>
                  <to>
                    <xdr:col>13</xdr:col>
                    <xdr:colOff>142875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67" r:id="rId69" name="Group Box 119">
              <controlPr defaultSize="0" autoFill="0" autoPict="0">
                <anchor moveWithCells="1" sizeWithCells="1">
                  <from>
                    <xdr:col>8</xdr:col>
                    <xdr:colOff>9525</xdr:colOff>
                    <xdr:row>52</xdr:row>
                    <xdr:rowOff>66675</xdr:rowOff>
                  </from>
                  <to>
                    <xdr:col>14</xdr:col>
                    <xdr:colOff>19050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69" r:id="rId70" name="Option Button 12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53</xdr:row>
                    <xdr:rowOff>76200</xdr:rowOff>
                  </from>
                  <to>
                    <xdr:col>11</xdr:col>
                    <xdr:colOff>28575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70" r:id="rId71" name="Option Button 12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53</xdr:row>
                    <xdr:rowOff>76200</xdr:rowOff>
                  </from>
                  <to>
                    <xdr:col>13</xdr:col>
                    <xdr:colOff>142875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71" r:id="rId72" name="Group Box 123">
              <controlPr defaultSize="0" autoFill="0" autoPict="0">
                <anchor moveWithCells="1" sizeWithCells="1">
                  <from>
                    <xdr:col>8</xdr:col>
                    <xdr:colOff>9525</xdr:colOff>
                    <xdr:row>53</xdr:row>
                    <xdr:rowOff>66675</xdr:rowOff>
                  </from>
                  <to>
                    <xdr:col>14</xdr:col>
                    <xdr:colOff>19050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73" r:id="rId73" name="Option Button 12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55</xdr:row>
                    <xdr:rowOff>76200</xdr:rowOff>
                  </from>
                  <to>
                    <xdr:col>11</xdr:col>
                    <xdr:colOff>28575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74" r:id="rId74" name="Option Button 12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55</xdr:row>
                    <xdr:rowOff>76200</xdr:rowOff>
                  </from>
                  <to>
                    <xdr:col>13</xdr:col>
                    <xdr:colOff>142875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75" r:id="rId75" name="Group Box 127">
              <controlPr defaultSize="0" autoFill="0" autoPict="0">
                <anchor moveWithCells="1" sizeWithCells="1">
                  <from>
                    <xdr:col>8</xdr:col>
                    <xdr:colOff>9525</xdr:colOff>
                    <xdr:row>55</xdr:row>
                    <xdr:rowOff>66675</xdr:rowOff>
                  </from>
                  <to>
                    <xdr:col>14</xdr:col>
                    <xdr:colOff>19050</xdr:colOff>
                    <xdr:row>55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77" r:id="rId76" name="Option Button 12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63</xdr:row>
                    <xdr:rowOff>76200</xdr:rowOff>
                  </from>
                  <to>
                    <xdr:col>11</xdr:col>
                    <xdr:colOff>28575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78" r:id="rId77" name="Option Button 13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63</xdr:row>
                    <xdr:rowOff>76200</xdr:rowOff>
                  </from>
                  <to>
                    <xdr:col>13</xdr:col>
                    <xdr:colOff>142875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79" r:id="rId78" name="Group Box 131">
              <controlPr defaultSize="0" autoFill="0" autoPict="0">
                <anchor moveWithCells="1" sizeWithCells="1">
                  <from>
                    <xdr:col>8</xdr:col>
                    <xdr:colOff>9525</xdr:colOff>
                    <xdr:row>63</xdr:row>
                    <xdr:rowOff>66675</xdr:rowOff>
                  </from>
                  <to>
                    <xdr:col>14</xdr:col>
                    <xdr:colOff>19050</xdr:colOff>
                    <xdr:row>63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81" r:id="rId79" name="Option Button 13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64</xdr:row>
                    <xdr:rowOff>76200</xdr:rowOff>
                  </from>
                  <to>
                    <xdr:col>11</xdr:col>
                    <xdr:colOff>28575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82" r:id="rId80" name="Option Button 13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64</xdr:row>
                    <xdr:rowOff>76200</xdr:rowOff>
                  </from>
                  <to>
                    <xdr:col>13</xdr:col>
                    <xdr:colOff>142875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83" r:id="rId81" name="Group Box 135">
              <controlPr defaultSize="0" autoFill="0" autoPict="0">
                <anchor moveWithCells="1" sizeWithCells="1">
                  <from>
                    <xdr:col>8</xdr:col>
                    <xdr:colOff>9525</xdr:colOff>
                    <xdr:row>64</xdr:row>
                    <xdr:rowOff>66675</xdr:rowOff>
                  </from>
                  <to>
                    <xdr:col>14</xdr:col>
                    <xdr:colOff>19050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85" r:id="rId82" name="Option Button 13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65</xdr:row>
                    <xdr:rowOff>76200</xdr:rowOff>
                  </from>
                  <to>
                    <xdr:col>11</xdr:col>
                    <xdr:colOff>28575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86" r:id="rId83" name="Option Button 13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65</xdr:row>
                    <xdr:rowOff>76200</xdr:rowOff>
                  </from>
                  <to>
                    <xdr:col>13</xdr:col>
                    <xdr:colOff>142875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87" r:id="rId84" name="Group Box 139">
              <controlPr defaultSize="0" autoFill="0" autoPict="0">
                <anchor moveWithCells="1" sizeWithCells="1">
                  <from>
                    <xdr:col>8</xdr:col>
                    <xdr:colOff>9525</xdr:colOff>
                    <xdr:row>65</xdr:row>
                    <xdr:rowOff>66675</xdr:rowOff>
                  </from>
                  <to>
                    <xdr:col>14</xdr:col>
                    <xdr:colOff>19050</xdr:colOff>
                    <xdr:row>65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89" r:id="rId85" name="Option Button 14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66</xdr:row>
                    <xdr:rowOff>76200</xdr:rowOff>
                  </from>
                  <to>
                    <xdr:col>11</xdr:col>
                    <xdr:colOff>28575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90" r:id="rId86" name="Option Button 14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66</xdr:row>
                    <xdr:rowOff>76200</xdr:rowOff>
                  </from>
                  <to>
                    <xdr:col>13</xdr:col>
                    <xdr:colOff>142875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91" r:id="rId87" name="Group Box 143">
              <controlPr defaultSize="0" autoFill="0" autoPict="0">
                <anchor moveWithCells="1" sizeWithCells="1">
                  <from>
                    <xdr:col>8</xdr:col>
                    <xdr:colOff>9525</xdr:colOff>
                    <xdr:row>66</xdr:row>
                    <xdr:rowOff>66675</xdr:rowOff>
                  </from>
                  <to>
                    <xdr:col>14</xdr:col>
                    <xdr:colOff>19050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93" r:id="rId88" name="Option Button 14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67</xdr:row>
                    <xdr:rowOff>76200</xdr:rowOff>
                  </from>
                  <to>
                    <xdr:col>11</xdr:col>
                    <xdr:colOff>28575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94" r:id="rId89" name="Option Button 14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67</xdr:row>
                    <xdr:rowOff>76200</xdr:rowOff>
                  </from>
                  <to>
                    <xdr:col>13</xdr:col>
                    <xdr:colOff>142875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95" r:id="rId90" name="Group Box 147">
              <controlPr defaultSize="0" autoFill="0" autoPict="0">
                <anchor moveWithCells="1" sizeWithCells="1">
                  <from>
                    <xdr:col>8</xdr:col>
                    <xdr:colOff>9525</xdr:colOff>
                    <xdr:row>67</xdr:row>
                    <xdr:rowOff>66675</xdr:rowOff>
                  </from>
                  <to>
                    <xdr:col>14</xdr:col>
                    <xdr:colOff>19050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97" r:id="rId91" name="Option Button 14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69</xdr:row>
                    <xdr:rowOff>76200</xdr:rowOff>
                  </from>
                  <to>
                    <xdr:col>11</xdr:col>
                    <xdr:colOff>28575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98" r:id="rId92" name="Option Button 15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69</xdr:row>
                    <xdr:rowOff>76200</xdr:rowOff>
                  </from>
                  <to>
                    <xdr:col>13</xdr:col>
                    <xdr:colOff>142875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199" r:id="rId93" name="Group Box 151">
              <controlPr defaultSize="0" autoFill="0" autoPict="0">
                <anchor moveWithCells="1" sizeWithCells="1">
                  <from>
                    <xdr:col>8</xdr:col>
                    <xdr:colOff>9525</xdr:colOff>
                    <xdr:row>69</xdr:row>
                    <xdr:rowOff>66675</xdr:rowOff>
                  </from>
                  <to>
                    <xdr:col>14</xdr:col>
                    <xdr:colOff>19050</xdr:colOff>
                    <xdr:row>69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01" r:id="rId94" name="Option Button 15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77</xdr:row>
                    <xdr:rowOff>76200</xdr:rowOff>
                  </from>
                  <to>
                    <xdr:col>11</xdr:col>
                    <xdr:colOff>28575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02" r:id="rId95" name="Option Button 15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77</xdr:row>
                    <xdr:rowOff>76200</xdr:rowOff>
                  </from>
                  <to>
                    <xdr:col>13</xdr:col>
                    <xdr:colOff>142875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03" r:id="rId96" name="Group Box 155">
              <controlPr defaultSize="0" autoFill="0" autoPict="0">
                <anchor moveWithCells="1" sizeWithCells="1">
                  <from>
                    <xdr:col>8</xdr:col>
                    <xdr:colOff>9525</xdr:colOff>
                    <xdr:row>77</xdr:row>
                    <xdr:rowOff>66675</xdr:rowOff>
                  </from>
                  <to>
                    <xdr:col>14</xdr:col>
                    <xdr:colOff>19050</xdr:colOff>
                    <xdr:row>77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05" r:id="rId97" name="Option Button 15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78</xdr:row>
                    <xdr:rowOff>76200</xdr:rowOff>
                  </from>
                  <to>
                    <xdr:col>11</xdr:col>
                    <xdr:colOff>28575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06" r:id="rId98" name="Option Button 15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78</xdr:row>
                    <xdr:rowOff>76200</xdr:rowOff>
                  </from>
                  <to>
                    <xdr:col>13</xdr:col>
                    <xdr:colOff>142875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07" r:id="rId99" name="Group Box 159">
              <controlPr defaultSize="0" autoFill="0" autoPict="0">
                <anchor moveWithCells="1" sizeWithCells="1">
                  <from>
                    <xdr:col>8</xdr:col>
                    <xdr:colOff>9525</xdr:colOff>
                    <xdr:row>78</xdr:row>
                    <xdr:rowOff>66675</xdr:rowOff>
                  </from>
                  <to>
                    <xdr:col>14</xdr:col>
                    <xdr:colOff>19050</xdr:colOff>
                    <xdr:row>78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09" r:id="rId100" name="Option Button 16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79</xdr:row>
                    <xdr:rowOff>76200</xdr:rowOff>
                  </from>
                  <to>
                    <xdr:col>11</xdr:col>
                    <xdr:colOff>28575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10" r:id="rId101" name="Option Button 16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79</xdr:row>
                    <xdr:rowOff>76200</xdr:rowOff>
                  </from>
                  <to>
                    <xdr:col>13</xdr:col>
                    <xdr:colOff>142875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11" r:id="rId102" name="Group Box 163">
              <controlPr defaultSize="0" autoFill="0" autoPict="0">
                <anchor moveWithCells="1" sizeWithCells="1">
                  <from>
                    <xdr:col>8</xdr:col>
                    <xdr:colOff>9525</xdr:colOff>
                    <xdr:row>79</xdr:row>
                    <xdr:rowOff>66675</xdr:rowOff>
                  </from>
                  <to>
                    <xdr:col>14</xdr:col>
                    <xdr:colOff>19050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13" r:id="rId103" name="Option Button 16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80</xdr:row>
                    <xdr:rowOff>76200</xdr:rowOff>
                  </from>
                  <to>
                    <xdr:col>11</xdr:col>
                    <xdr:colOff>28575</xdr:colOff>
                    <xdr:row>80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14" r:id="rId104" name="Option Button 16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80</xdr:row>
                    <xdr:rowOff>76200</xdr:rowOff>
                  </from>
                  <to>
                    <xdr:col>13</xdr:col>
                    <xdr:colOff>142875</xdr:colOff>
                    <xdr:row>80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15" r:id="rId105" name="Group Box 167">
              <controlPr defaultSize="0" autoFill="0" autoPict="0">
                <anchor moveWithCells="1" sizeWithCells="1">
                  <from>
                    <xdr:col>8</xdr:col>
                    <xdr:colOff>9525</xdr:colOff>
                    <xdr:row>80</xdr:row>
                    <xdr:rowOff>66675</xdr:rowOff>
                  </from>
                  <to>
                    <xdr:col>14</xdr:col>
                    <xdr:colOff>19050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17" r:id="rId106" name="Option Button 16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81</xdr:row>
                    <xdr:rowOff>76200</xdr:rowOff>
                  </from>
                  <to>
                    <xdr:col>11</xdr:col>
                    <xdr:colOff>28575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18" r:id="rId107" name="Option Button 17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81</xdr:row>
                    <xdr:rowOff>76200</xdr:rowOff>
                  </from>
                  <to>
                    <xdr:col>13</xdr:col>
                    <xdr:colOff>142875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19" r:id="rId108" name="Group Box 171">
              <controlPr defaultSize="0" autoFill="0" autoPict="0">
                <anchor moveWithCells="1" sizeWithCells="1">
                  <from>
                    <xdr:col>8</xdr:col>
                    <xdr:colOff>9525</xdr:colOff>
                    <xdr:row>81</xdr:row>
                    <xdr:rowOff>66675</xdr:rowOff>
                  </from>
                  <to>
                    <xdr:col>14</xdr:col>
                    <xdr:colOff>19050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21" r:id="rId109" name="Option Button 17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83</xdr:row>
                    <xdr:rowOff>76200</xdr:rowOff>
                  </from>
                  <to>
                    <xdr:col>11</xdr:col>
                    <xdr:colOff>28575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22" r:id="rId110" name="Option Button 17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83</xdr:row>
                    <xdr:rowOff>76200</xdr:rowOff>
                  </from>
                  <to>
                    <xdr:col>13</xdr:col>
                    <xdr:colOff>142875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23" r:id="rId111" name="Group Box 175">
              <controlPr defaultSize="0" autoFill="0" autoPict="0">
                <anchor moveWithCells="1" sizeWithCells="1">
                  <from>
                    <xdr:col>8</xdr:col>
                    <xdr:colOff>9525</xdr:colOff>
                    <xdr:row>83</xdr:row>
                    <xdr:rowOff>66675</xdr:rowOff>
                  </from>
                  <to>
                    <xdr:col>14</xdr:col>
                    <xdr:colOff>19050</xdr:colOff>
                    <xdr:row>83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25" r:id="rId112" name="Option Button 17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91</xdr:row>
                    <xdr:rowOff>76200</xdr:rowOff>
                  </from>
                  <to>
                    <xdr:col>11</xdr:col>
                    <xdr:colOff>28575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26" r:id="rId113" name="Option Button 17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91</xdr:row>
                    <xdr:rowOff>76200</xdr:rowOff>
                  </from>
                  <to>
                    <xdr:col>13</xdr:col>
                    <xdr:colOff>142875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27" r:id="rId114" name="Group Box 179">
              <controlPr defaultSize="0" autoFill="0" autoPict="0">
                <anchor moveWithCells="1" sizeWithCells="1">
                  <from>
                    <xdr:col>8</xdr:col>
                    <xdr:colOff>9525</xdr:colOff>
                    <xdr:row>91</xdr:row>
                    <xdr:rowOff>66675</xdr:rowOff>
                  </from>
                  <to>
                    <xdr:col>14</xdr:col>
                    <xdr:colOff>19050</xdr:colOff>
                    <xdr:row>91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29" r:id="rId115" name="Option Button 18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92</xdr:row>
                    <xdr:rowOff>76200</xdr:rowOff>
                  </from>
                  <to>
                    <xdr:col>11</xdr:col>
                    <xdr:colOff>28575</xdr:colOff>
                    <xdr:row>92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30" r:id="rId116" name="Option Button 18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92</xdr:row>
                    <xdr:rowOff>76200</xdr:rowOff>
                  </from>
                  <to>
                    <xdr:col>13</xdr:col>
                    <xdr:colOff>142875</xdr:colOff>
                    <xdr:row>92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31" r:id="rId117" name="Group Box 183">
              <controlPr defaultSize="0" autoFill="0" autoPict="0">
                <anchor moveWithCells="1" sizeWithCells="1">
                  <from>
                    <xdr:col>8</xdr:col>
                    <xdr:colOff>9525</xdr:colOff>
                    <xdr:row>92</xdr:row>
                    <xdr:rowOff>66675</xdr:rowOff>
                  </from>
                  <to>
                    <xdr:col>14</xdr:col>
                    <xdr:colOff>19050</xdr:colOff>
                    <xdr:row>92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33" r:id="rId118" name="Option Button 18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93</xdr:row>
                    <xdr:rowOff>76200</xdr:rowOff>
                  </from>
                  <to>
                    <xdr:col>11</xdr:col>
                    <xdr:colOff>28575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34" r:id="rId119" name="Option Button 18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93</xdr:row>
                    <xdr:rowOff>76200</xdr:rowOff>
                  </from>
                  <to>
                    <xdr:col>13</xdr:col>
                    <xdr:colOff>142875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35" r:id="rId120" name="Group Box 187">
              <controlPr defaultSize="0" autoFill="0" autoPict="0">
                <anchor moveWithCells="1" sizeWithCells="1">
                  <from>
                    <xdr:col>8</xdr:col>
                    <xdr:colOff>9525</xdr:colOff>
                    <xdr:row>93</xdr:row>
                    <xdr:rowOff>66675</xdr:rowOff>
                  </from>
                  <to>
                    <xdr:col>14</xdr:col>
                    <xdr:colOff>19050</xdr:colOff>
                    <xdr:row>93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37" r:id="rId121" name="Option Button 18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94</xdr:row>
                    <xdr:rowOff>76200</xdr:rowOff>
                  </from>
                  <to>
                    <xdr:col>11</xdr:col>
                    <xdr:colOff>28575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38" r:id="rId122" name="Option Button 19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94</xdr:row>
                    <xdr:rowOff>76200</xdr:rowOff>
                  </from>
                  <to>
                    <xdr:col>13</xdr:col>
                    <xdr:colOff>142875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39" r:id="rId123" name="Group Box 191">
              <controlPr defaultSize="0" autoFill="0" autoPict="0">
                <anchor moveWithCells="1" sizeWithCells="1">
                  <from>
                    <xdr:col>8</xdr:col>
                    <xdr:colOff>9525</xdr:colOff>
                    <xdr:row>94</xdr:row>
                    <xdr:rowOff>66675</xdr:rowOff>
                  </from>
                  <to>
                    <xdr:col>14</xdr:col>
                    <xdr:colOff>19050</xdr:colOff>
                    <xdr:row>94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41" r:id="rId124" name="Option Button 19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95</xdr:row>
                    <xdr:rowOff>76200</xdr:rowOff>
                  </from>
                  <to>
                    <xdr:col>11</xdr:col>
                    <xdr:colOff>28575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42" r:id="rId125" name="Option Button 19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95</xdr:row>
                    <xdr:rowOff>76200</xdr:rowOff>
                  </from>
                  <to>
                    <xdr:col>13</xdr:col>
                    <xdr:colOff>142875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43" r:id="rId126" name="Group Box 195">
              <controlPr defaultSize="0" autoFill="0" autoPict="0">
                <anchor moveWithCells="1" sizeWithCells="1">
                  <from>
                    <xdr:col>8</xdr:col>
                    <xdr:colOff>9525</xdr:colOff>
                    <xdr:row>95</xdr:row>
                    <xdr:rowOff>66675</xdr:rowOff>
                  </from>
                  <to>
                    <xdr:col>14</xdr:col>
                    <xdr:colOff>19050</xdr:colOff>
                    <xdr:row>96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45" r:id="rId127" name="Option Button 19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97</xdr:row>
                    <xdr:rowOff>76200</xdr:rowOff>
                  </from>
                  <to>
                    <xdr:col>11</xdr:col>
                    <xdr:colOff>28575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46" r:id="rId128" name="Option Button 19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97</xdr:row>
                    <xdr:rowOff>76200</xdr:rowOff>
                  </from>
                  <to>
                    <xdr:col>13</xdr:col>
                    <xdr:colOff>142875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47" r:id="rId129" name="Group Box 199">
              <controlPr defaultSize="0" autoFill="0" autoPict="0">
                <anchor moveWithCells="1" sizeWithCells="1">
                  <from>
                    <xdr:col>8</xdr:col>
                    <xdr:colOff>9525</xdr:colOff>
                    <xdr:row>97</xdr:row>
                    <xdr:rowOff>66675</xdr:rowOff>
                  </from>
                  <to>
                    <xdr:col>14</xdr:col>
                    <xdr:colOff>19050</xdr:colOff>
                    <xdr:row>97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49" r:id="rId130" name="Option Button 20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105</xdr:row>
                    <xdr:rowOff>76200</xdr:rowOff>
                  </from>
                  <to>
                    <xdr:col>11</xdr:col>
                    <xdr:colOff>28575</xdr:colOff>
                    <xdr:row>105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50" r:id="rId131" name="Option Button 20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105</xdr:row>
                    <xdr:rowOff>76200</xdr:rowOff>
                  </from>
                  <to>
                    <xdr:col>13</xdr:col>
                    <xdr:colOff>142875</xdr:colOff>
                    <xdr:row>105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51" r:id="rId132" name="Group Box 203">
              <controlPr defaultSize="0" autoFill="0" autoPict="0">
                <anchor moveWithCells="1" sizeWithCells="1">
                  <from>
                    <xdr:col>8</xdr:col>
                    <xdr:colOff>9525</xdr:colOff>
                    <xdr:row>105</xdr:row>
                    <xdr:rowOff>66675</xdr:rowOff>
                  </from>
                  <to>
                    <xdr:col>14</xdr:col>
                    <xdr:colOff>19050</xdr:colOff>
                    <xdr:row>105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53" r:id="rId133" name="Option Button 20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106</xdr:row>
                    <xdr:rowOff>76200</xdr:rowOff>
                  </from>
                  <to>
                    <xdr:col>11</xdr:col>
                    <xdr:colOff>28575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54" r:id="rId134" name="Option Button 20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106</xdr:row>
                    <xdr:rowOff>76200</xdr:rowOff>
                  </from>
                  <to>
                    <xdr:col>13</xdr:col>
                    <xdr:colOff>142875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55" r:id="rId135" name="Group Box 207">
              <controlPr defaultSize="0" autoFill="0" autoPict="0">
                <anchor moveWithCells="1" sizeWithCells="1">
                  <from>
                    <xdr:col>8</xdr:col>
                    <xdr:colOff>9525</xdr:colOff>
                    <xdr:row>106</xdr:row>
                    <xdr:rowOff>66675</xdr:rowOff>
                  </from>
                  <to>
                    <xdr:col>14</xdr:col>
                    <xdr:colOff>19050</xdr:colOff>
                    <xdr:row>106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57" r:id="rId136" name="Option Button 20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107</xdr:row>
                    <xdr:rowOff>76200</xdr:rowOff>
                  </from>
                  <to>
                    <xdr:col>11</xdr:col>
                    <xdr:colOff>28575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58" r:id="rId137" name="Option Button 21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107</xdr:row>
                    <xdr:rowOff>76200</xdr:rowOff>
                  </from>
                  <to>
                    <xdr:col>13</xdr:col>
                    <xdr:colOff>142875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59" r:id="rId138" name="Group Box 211">
              <controlPr defaultSize="0" autoFill="0" autoPict="0">
                <anchor moveWithCells="1" sizeWithCells="1">
                  <from>
                    <xdr:col>8</xdr:col>
                    <xdr:colOff>9525</xdr:colOff>
                    <xdr:row>107</xdr:row>
                    <xdr:rowOff>66675</xdr:rowOff>
                  </from>
                  <to>
                    <xdr:col>14</xdr:col>
                    <xdr:colOff>19050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61" r:id="rId139" name="Option Button 21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108</xdr:row>
                    <xdr:rowOff>76200</xdr:rowOff>
                  </from>
                  <to>
                    <xdr:col>11</xdr:col>
                    <xdr:colOff>28575</xdr:colOff>
                    <xdr:row>108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62" r:id="rId140" name="Option Button 21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108</xdr:row>
                    <xdr:rowOff>76200</xdr:rowOff>
                  </from>
                  <to>
                    <xdr:col>13</xdr:col>
                    <xdr:colOff>142875</xdr:colOff>
                    <xdr:row>108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63" r:id="rId141" name="Group Box 215">
              <controlPr defaultSize="0" autoFill="0" autoPict="0">
                <anchor moveWithCells="1" sizeWithCells="1">
                  <from>
                    <xdr:col>8</xdr:col>
                    <xdr:colOff>9525</xdr:colOff>
                    <xdr:row>108</xdr:row>
                    <xdr:rowOff>66675</xdr:rowOff>
                  </from>
                  <to>
                    <xdr:col>14</xdr:col>
                    <xdr:colOff>19050</xdr:colOff>
                    <xdr:row>108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65" r:id="rId142" name="Option Button 21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109</xdr:row>
                    <xdr:rowOff>76200</xdr:rowOff>
                  </from>
                  <to>
                    <xdr:col>11</xdr:col>
                    <xdr:colOff>28575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66" r:id="rId143" name="Option Button 21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109</xdr:row>
                    <xdr:rowOff>76200</xdr:rowOff>
                  </from>
                  <to>
                    <xdr:col>13</xdr:col>
                    <xdr:colOff>142875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67" r:id="rId144" name="Group Box 219">
              <controlPr defaultSize="0" autoFill="0" autoPict="0">
                <anchor moveWithCells="1" sizeWithCells="1">
                  <from>
                    <xdr:col>8</xdr:col>
                    <xdr:colOff>9525</xdr:colOff>
                    <xdr:row>109</xdr:row>
                    <xdr:rowOff>66675</xdr:rowOff>
                  </from>
                  <to>
                    <xdr:col>14</xdr:col>
                    <xdr:colOff>19050</xdr:colOff>
                    <xdr:row>110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69" r:id="rId145" name="Option Button 22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111</xdr:row>
                    <xdr:rowOff>76200</xdr:rowOff>
                  </from>
                  <to>
                    <xdr:col>11</xdr:col>
                    <xdr:colOff>28575</xdr:colOff>
                    <xdr:row>111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70" r:id="rId146" name="Option Button 22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111</xdr:row>
                    <xdr:rowOff>76200</xdr:rowOff>
                  </from>
                  <to>
                    <xdr:col>13</xdr:col>
                    <xdr:colOff>142875</xdr:colOff>
                    <xdr:row>111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71" r:id="rId147" name="Group Box 223">
              <controlPr defaultSize="0" autoFill="0" autoPict="0">
                <anchor moveWithCells="1" sizeWithCells="1">
                  <from>
                    <xdr:col>8</xdr:col>
                    <xdr:colOff>9525</xdr:colOff>
                    <xdr:row>111</xdr:row>
                    <xdr:rowOff>66675</xdr:rowOff>
                  </from>
                  <to>
                    <xdr:col>14</xdr:col>
                    <xdr:colOff>19050</xdr:colOff>
                    <xdr:row>111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73" r:id="rId148" name="Option Button 22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119</xdr:row>
                    <xdr:rowOff>76200</xdr:rowOff>
                  </from>
                  <to>
                    <xdr:col>11</xdr:col>
                    <xdr:colOff>28575</xdr:colOff>
                    <xdr:row>119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74" r:id="rId149" name="Option Button 22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119</xdr:row>
                    <xdr:rowOff>76200</xdr:rowOff>
                  </from>
                  <to>
                    <xdr:col>13</xdr:col>
                    <xdr:colOff>142875</xdr:colOff>
                    <xdr:row>119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75" r:id="rId150" name="Group Box 227">
              <controlPr defaultSize="0" autoFill="0" autoPict="0">
                <anchor moveWithCells="1" sizeWithCells="1">
                  <from>
                    <xdr:col>8</xdr:col>
                    <xdr:colOff>9525</xdr:colOff>
                    <xdr:row>119</xdr:row>
                    <xdr:rowOff>66675</xdr:rowOff>
                  </from>
                  <to>
                    <xdr:col>14</xdr:col>
                    <xdr:colOff>19050</xdr:colOff>
                    <xdr:row>119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77" r:id="rId151" name="Option Button 22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120</xdr:row>
                    <xdr:rowOff>76200</xdr:rowOff>
                  </from>
                  <to>
                    <xdr:col>11</xdr:col>
                    <xdr:colOff>28575</xdr:colOff>
                    <xdr:row>120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78" r:id="rId152" name="Option Button 23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120</xdr:row>
                    <xdr:rowOff>76200</xdr:rowOff>
                  </from>
                  <to>
                    <xdr:col>13</xdr:col>
                    <xdr:colOff>142875</xdr:colOff>
                    <xdr:row>120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79" r:id="rId153" name="Group Box 231">
              <controlPr defaultSize="0" autoFill="0" autoPict="0">
                <anchor moveWithCells="1" sizeWithCells="1">
                  <from>
                    <xdr:col>8</xdr:col>
                    <xdr:colOff>9525</xdr:colOff>
                    <xdr:row>120</xdr:row>
                    <xdr:rowOff>66675</xdr:rowOff>
                  </from>
                  <to>
                    <xdr:col>14</xdr:col>
                    <xdr:colOff>19050</xdr:colOff>
                    <xdr:row>120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81" r:id="rId154" name="Option Button 23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121</xdr:row>
                    <xdr:rowOff>76200</xdr:rowOff>
                  </from>
                  <to>
                    <xdr:col>11</xdr:col>
                    <xdr:colOff>28575</xdr:colOff>
                    <xdr:row>121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82" r:id="rId155" name="Option Button 23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121</xdr:row>
                    <xdr:rowOff>76200</xdr:rowOff>
                  </from>
                  <to>
                    <xdr:col>13</xdr:col>
                    <xdr:colOff>142875</xdr:colOff>
                    <xdr:row>121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83" r:id="rId156" name="Group Box 235">
              <controlPr defaultSize="0" autoFill="0" autoPict="0">
                <anchor moveWithCells="1" sizeWithCells="1">
                  <from>
                    <xdr:col>8</xdr:col>
                    <xdr:colOff>9525</xdr:colOff>
                    <xdr:row>121</xdr:row>
                    <xdr:rowOff>66675</xdr:rowOff>
                  </from>
                  <to>
                    <xdr:col>14</xdr:col>
                    <xdr:colOff>19050</xdr:colOff>
                    <xdr:row>121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85" r:id="rId157" name="Option Button 23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122</xdr:row>
                    <xdr:rowOff>76200</xdr:rowOff>
                  </from>
                  <to>
                    <xdr:col>11</xdr:col>
                    <xdr:colOff>28575</xdr:colOff>
                    <xdr:row>122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86" r:id="rId158" name="Option Button 23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122</xdr:row>
                    <xdr:rowOff>76200</xdr:rowOff>
                  </from>
                  <to>
                    <xdr:col>13</xdr:col>
                    <xdr:colOff>142875</xdr:colOff>
                    <xdr:row>122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87" r:id="rId159" name="Group Box 239">
              <controlPr defaultSize="0" autoFill="0" autoPict="0">
                <anchor moveWithCells="1" sizeWithCells="1">
                  <from>
                    <xdr:col>8</xdr:col>
                    <xdr:colOff>9525</xdr:colOff>
                    <xdr:row>122</xdr:row>
                    <xdr:rowOff>66675</xdr:rowOff>
                  </from>
                  <to>
                    <xdr:col>14</xdr:col>
                    <xdr:colOff>19050</xdr:colOff>
                    <xdr:row>122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89" r:id="rId160" name="Option Button 24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123</xdr:row>
                    <xdr:rowOff>76200</xdr:rowOff>
                  </from>
                  <to>
                    <xdr:col>11</xdr:col>
                    <xdr:colOff>28575</xdr:colOff>
                    <xdr:row>124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90" r:id="rId161" name="Option Button 24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123</xdr:row>
                    <xdr:rowOff>76200</xdr:rowOff>
                  </from>
                  <to>
                    <xdr:col>13</xdr:col>
                    <xdr:colOff>142875</xdr:colOff>
                    <xdr:row>124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91" r:id="rId162" name="Group Box 243">
              <controlPr defaultSize="0" autoFill="0" autoPict="0">
                <anchor moveWithCells="1" sizeWithCells="1">
                  <from>
                    <xdr:col>8</xdr:col>
                    <xdr:colOff>9525</xdr:colOff>
                    <xdr:row>123</xdr:row>
                    <xdr:rowOff>66675</xdr:rowOff>
                  </from>
                  <to>
                    <xdr:col>14</xdr:col>
                    <xdr:colOff>19050</xdr:colOff>
                    <xdr:row>124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93" r:id="rId163" name="Option Button 24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125</xdr:row>
                    <xdr:rowOff>76200</xdr:rowOff>
                  </from>
                  <to>
                    <xdr:col>11</xdr:col>
                    <xdr:colOff>28575</xdr:colOff>
                    <xdr:row>125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94" r:id="rId164" name="Option Button 24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125</xdr:row>
                    <xdr:rowOff>76200</xdr:rowOff>
                  </from>
                  <to>
                    <xdr:col>13</xdr:col>
                    <xdr:colOff>142875</xdr:colOff>
                    <xdr:row>125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95" r:id="rId165" name="Group Box 247">
              <controlPr defaultSize="0" autoFill="0" autoPict="0">
                <anchor moveWithCells="1" sizeWithCells="1">
                  <from>
                    <xdr:col>8</xdr:col>
                    <xdr:colOff>9525</xdr:colOff>
                    <xdr:row>125</xdr:row>
                    <xdr:rowOff>66675</xdr:rowOff>
                  </from>
                  <to>
                    <xdr:col>14</xdr:col>
                    <xdr:colOff>19050</xdr:colOff>
                    <xdr:row>125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97" r:id="rId166" name="Option Button 24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133</xdr:row>
                    <xdr:rowOff>76200</xdr:rowOff>
                  </from>
                  <to>
                    <xdr:col>11</xdr:col>
                    <xdr:colOff>28575</xdr:colOff>
                    <xdr:row>133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98" r:id="rId167" name="Option Button 25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133</xdr:row>
                    <xdr:rowOff>76200</xdr:rowOff>
                  </from>
                  <to>
                    <xdr:col>13</xdr:col>
                    <xdr:colOff>142875</xdr:colOff>
                    <xdr:row>133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99" r:id="rId168" name="Group Box 251">
              <controlPr defaultSize="0" autoFill="0" autoPict="0">
                <anchor moveWithCells="1" sizeWithCells="1">
                  <from>
                    <xdr:col>8</xdr:col>
                    <xdr:colOff>9525</xdr:colOff>
                    <xdr:row>133</xdr:row>
                    <xdr:rowOff>66675</xdr:rowOff>
                  </from>
                  <to>
                    <xdr:col>14</xdr:col>
                    <xdr:colOff>19050</xdr:colOff>
                    <xdr:row>133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01" r:id="rId169" name="Option Button 25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134</xdr:row>
                    <xdr:rowOff>76200</xdr:rowOff>
                  </from>
                  <to>
                    <xdr:col>11</xdr:col>
                    <xdr:colOff>28575</xdr:colOff>
                    <xdr:row>134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02" r:id="rId170" name="Option Button 25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134</xdr:row>
                    <xdr:rowOff>76200</xdr:rowOff>
                  </from>
                  <to>
                    <xdr:col>13</xdr:col>
                    <xdr:colOff>142875</xdr:colOff>
                    <xdr:row>134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03" r:id="rId171" name="Group Box 255">
              <controlPr defaultSize="0" autoFill="0" autoPict="0">
                <anchor moveWithCells="1" sizeWithCells="1">
                  <from>
                    <xdr:col>8</xdr:col>
                    <xdr:colOff>9525</xdr:colOff>
                    <xdr:row>134</xdr:row>
                    <xdr:rowOff>66675</xdr:rowOff>
                  </from>
                  <to>
                    <xdr:col>14</xdr:col>
                    <xdr:colOff>19050</xdr:colOff>
                    <xdr:row>134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05" r:id="rId172" name="Option Button 25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135</xdr:row>
                    <xdr:rowOff>76200</xdr:rowOff>
                  </from>
                  <to>
                    <xdr:col>11</xdr:col>
                    <xdr:colOff>28575</xdr:colOff>
                    <xdr:row>135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06" r:id="rId173" name="Option Button 25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135</xdr:row>
                    <xdr:rowOff>76200</xdr:rowOff>
                  </from>
                  <to>
                    <xdr:col>13</xdr:col>
                    <xdr:colOff>142875</xdr:colOff>
                    <xdr:row>135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07" r:id="rId174" name="Group Box 259">
              <controlPr defaultSize="0" autoFill="0" autoPict="0">
                <anchor moveWithCells="1" sizeWithCells="1">
                  <from>
                    <xdr:col>8</xdr:col>
                    <xdr:colOff>9525</xdr:colOff>
                    <xdr:row>135</xdr:row>
                    <xdr:rowOff>66675</xdr:rowOff>
                  </from>
                  <to>
                    <xdr:col>14</xdr:col>
                    <xdr:colOff>19050</xdr:colOff>
                    <xdr:row>135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09" r:id="rId175" name="Option Button 26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136</xdr:row>
                    <xdr:rowOff>76200</xdr:rowOff>
                  </from>
                  <to>
                    <xdr:col>11</xdr:col>
                    <xdr:colOff>28575</xdr:colOff>
                    <xdr:row>136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10" r:id="rId176" name="Option Button 26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136</xdr:row>
                    <xdr:rowOff>76200</xdr:rowOff>
                  </from>
                  <to>
                    <xdr:col>13</xdr:col>
                    <xdr:colOff>142875</xdr:colOff>
                    <xdr:row>136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11" r:id="rId177" name="Group Box 263">
              <controlPr defaultSize="0" autoFill="0" autoPict="0">
                <anchor moveWithCells="1" sizeWithCells="1">
                  <from>
                    <xdr:col>8</xdr:col>
                    <xdr:colOff>9525</xdr:colOff>
                    <xdr:row>136</xdr:row>
                    <xdr:rowOff>66675</xdr:rowOff>
                  </from>
                  <to>
                    <xdr:col>14</xdr:col>
                    <xdr:colOff>19050</xdr:colOff>
                    <xdr:row>136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13" r:id="rId178" name="Option Button 26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137</xdr:row>
                    <xdr:rowOff>76200</xdr:rowOff>
                  </from>
                  <to>
                    <xdr:col>11</xdr:col>
                    <xdr:colOff>28575</xdr:colOff>
                    <xdr:row>138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14" r:id="rId179" name="Option Button 26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137</xdr:row>
                    <xdr:rowOff>76200</xdr:rowOff>
                  </from>
                  <to>
                    <xdr:col>13</xdr:col>
                    <xdr:colOff>142875</xdr:colOff>
                    <xdr:row>138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15" r:id="rId180" name="Group Box 267">
              <controlPr defaultSize="0" autoFill="0" autoPict="0">
                <anchor moveWithCells="1" sizeWithCells="1">
                  <from>
                    <xdr:col>8</xdr:col>
                    <xdr:colOff>9525</xdr:colOff>
                    <xdr:row>137</xdr:row>
                    <xdr:rowOff>66675</xdr:rowOff>
                  </from>
                  <to>
                    <xdr:col>14</xdr:col>
                    <xdr:colOff>19050</xdr:colOff>
                    <xdr:row>138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17" r:id="rId181" name="Option Button 26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139</xdr:row>
                    <xdr:rowOff>76200</xdr:rowOff>
                  </from>
                  <to>
                    <xdr:col>11</xdr:col>
                    <xdr:colOff>28575</xdr:colOff>
                    <xdr:row>139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18" r:id="rId182" name="Option Button 27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139</xdr:row>
                    <xdr:rowOff>76200</xdr:rowOff>
                  </from>
                  <to>
                    <xdr:col>13</xdr:col>
                    <xdr:colOff>142875</xdr:colOff>
                    <xdr:row>139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19" r:id="rId183" name="Group Box 271">
              <controlPr defaultSize="0" autoFill="0" autoPict="0">
                <anchor moveWithCells="1" sizeWithCells="1">
                  <from>
                    <xdr:col>8</xdr:col>
                    <xdr:colOff>9525</xdr:colOff>
                    <xdr:row>139</xdr:row>
                    <xdr:rowOff>66675</xdr:rowOff>
                  </from>
                  <to>
                    <xdr:col>14</xdr:col>
                    <xdr:colOff>19050</xdr:colOff>
                    <xdr:row>139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21" r:id="rId184" name="Option Button 27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147</xdr:row>
                    <xdr:rowOff>76200</xdr:rowOff>
                  </from>
                  <to>
                    <xdr:col>11</xdr:col>
                    <xdr:colOff>28575</xdr:colOff>
                    <xdr:row>147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22" r:id="rId185" name="Option Button 27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147</xdr:row>
                    <xdr:rowOff>76200</xdr:rowOff>
                  </from>
                  <to>
                    <xdr:col>13</xdr:col>
                    <xdr:colOff>142875</xdr:colOff>
                    <xdr:row>147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23" r:id="rId186" name="Group Box 275">
              <controlPr defaultSize="0" autoFill="0" autoPict="0">
                <anchor moveWithCells="1" sizeWithCells="1">
                  <from>
                    <xdr:col>8</xdr:col>
                    <xdr:colOff>9525</xdr:colOff>
                    <xdr:row>147</xdr:row>
                    <xdr:rowOff>66675</xdr:rowOff>
                  </from>
                  <to>
                    <xdr:col>14</xdr:col>
                    <xdr:colOff>19050</xdr:colOff>
                    <xdr:row>147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25" r:id="rId187" name="Option Button 27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148</xdr:row>
                    <xdr:rowOff>76200</xdr:rowOff>
                  </from>
                  <to>
                    <xdr:col>11</xdr:col>
                    <xdr:colOff>28575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26" r:id="rId188" name="Option Button 27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148</xdr:row>
                    <xdr:rowOff>76200</xdr:rowOff>
                  </from>
                  <to>
                    <xdr:col>13</xdr:col>
                    <xdr:colOff>142875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27" r:id="rId189" name="Group Box 279">
              <controlPr defaultSize="0" autoFill="0" autoPict="0">
                <anchor moveWithCells="1" sizeWithCells="1">
                  <from>
                    <xdr:col>8</xdr:col>
                    <xdr:colOff>9525</xdr:colOff>
                    <xdr:row>148</xdr:row>
                    <xdr:rowOff>66675</xdr:rowOff>
                  </from>
                  <to>
                    <xdr:col>14</xdr:col>
                    <xdr:colOff>19050</xdr:colOff>
                    <xdr:row>148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29" r:id="rId190" name="Option Button 28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149</xdr:row>
                    <xdr:rowOff>76200</xdr:rowOff>
                  </from>
                  <to>
                    <xdr:col>11</xdr:col>
                    <xdr:colOff>28575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30" r:id="rId191" name="Option Button 28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149</xdr:row>
                    <xdr:rowOff>76200</xdr:rowOff>
                  </from>
                  <to>
                    <xdr:col>13</xdr:col>
                    <xdr:colOff>142875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31" r:id="rId192" name="Group Box 283">
              <controlPr defaultSize="0" autoFill="0" autoPict="0">
                <anchor moveWithCells="1" sizeWithCells="1">
                  <from>
                    <xdr:col>8</xdr:col>
                    <xdr:colOff>9525</xdr:colOff>
                    <xdr:row>149</xdr:row>
                    <xdr:rowOff>66675</xdr:rowOff>
                  </from>
                  <to>
                    <xdr:col>14</xdr:col>
                    <xdr:colOff>19050</xdr:colOff>
                    <xdr:row>149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33" r:id="rId193" name="Option Button 28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150</xdr:row>
                    <xdr:rowOff>76200</xdr:rowOff>
                  </from>
                  <to>
                    <xdr:col>11</xdr:col>
                    <xdr:colOff>28575</xdr:colOff>
                    <xdr:row>150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34" r:id="rId194" name="Option Button 28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150</xdr:row>
                    <xdr:rowOff>76200</xdr:rowOff>
                  </from>
                  <to>
                    <xdr:col>13</xdr:col>
                    <xdr:colOff>142875</xdr:colOff>
                    <xdr:row>150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35" r:id="rId195" name="Group Box 287">
              <controlPr defaultSize="0" autoFill="0" autoPict="0">
                <anchor moveWithCells="1" sizeWithCells="1">
                  <from>
                    <xdr:col>8</xdr:col>
                    <xdr:colOff>9525</xdr:colOff>
                    <xdr:row>150</xdr:row>
                    <xdr:rowOff>66675</xdr:rowOff>
                  </from>
                  <to>
                    <xdr:col>14</xdr:col>
                    <xdr:colOff>19050</xdr:colOff>
                    <xdr:row>150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37" r:id="rId196" name="Option Button 28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151</xdr:row>
                    <xdr:rowOff>76200</xdr:rowOff>
                  </from>
                  <to>
                    <xdr:col>11</xdr:col>
                    <xdr:colOff>28575</xdr:colOff>
                    <xdr:row>152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38" r:id="rId197" name="Option Button 29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151</xdr:row>
                    <xdr:rowOff>76200</xdr:rowOff>
                  </from>
                  <to>
                    <xdr:col>13</xdr:col>
                    <xdr:colOff>142875</xdr:colOff>
                    <xdr:row>152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39" r:id="rId198" name="Group Box 291">
              <controlPr defaultSize="0" autoFill="0" autoPict="0">
                <anchor moveWithCells="1" sizeWithCells="1">
                  <from>
                    <xdr:col>8</xdr:col>
                    <xdr:colOff>9525</xdr:colOff>
                    <xdr:row>151</xdr:row>
                    <xdr:rowOff>66675</xdr:rowOff>
                  </from>
                  <to>
                    <xdr:col>14</xdr:col>
                    <xdr:colOff>19050</xdr:colOff>
                    <xdr:row>152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41" r:id="rId199" name="Option Button 29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153</xdr:row>
                    <xdr:rowOff>76200</xdr:rowOff>
                  </from>
                  <to>
                    <xdr:col>11</xdr:col>
                    <xdr:colOff>28575</xdr:colOff>
                    <xdr:row>153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42" r:id="rId200" name="Option Button 29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153</xdr:row>
                    <xdr:rowOff>76200</xdr:rowOff>
                  </from>
                  <to>
                    <xdr:col>13</xdr:col>
                    <xdr:colOff>142875</xdr:colOff>
                    <xdr:row>153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43" r:id="rId201" name="Group Box 295">
              <controlPr defaultSize="0" autoFill="0" autoPict="0">
                <anchor moveWithCells="1" sizeWithCells="1">
                  <from>
                    <xdr:col>8</xdr:col>
                    <xdr:colOff>9525</xdr:colOff>
                    <xdr:row>153</xdr:row>
                    <xdr:rowOff>66675</xdr:rowOff>
                  </from>
                  <to>
                    <xdr:col>14</xdr:col>
                    <xdr:colOff>19050</xdr:colOff>
                    <xdr:row>153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45" r:id="rId202" name="Option Button 29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161</xdr:row>
                    <xdr:rowOff>76200</xdr:rowOff>
                  </from>
                  <to>
                    <xdr:col>11</xdr:col>
                    <xdr:colOff>28575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46" r:id="rId203" name="Option Button 29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161</xdr:row>
                    <xdr:rowOff>76200</xdr:rowOff>
                  </from>
                  <to>
                    <xdr:col>13</xdr:col>
                    <xdr:colOff>142875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47" r:id="rId204" name="Group Box 299">
              <controlPr defaultSize="0" autoFill="0" autoPict="0">
                <anchor moveWithCells="1" sizeWithCells="1">
                  <from>
                    <xdr:col>8</xdr:col>
                    <xdr:colOff>9525</xdr:colOff>
                    <xdr:row>161</xdr:row>
                    <xdr:rowOff>66675</xdr:rowOff>
                  </from>
                  <to>
                    <xdr:col>14</xdr:col>
                    <xdr:colOff>19050</xdr:colOff>
                    <xdr:row>161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49" r:id="rId205" name="Option Button 30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162</xdr:row>
                    <xdr:rowOff>76200</xdr:rowOff>
                  </from>
                  <to>
                    <xdr:col>11</xdr:col>
                    <xdr:colOff>28575</xdr:colOff>
                    <xdr:row>162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50" r:id="rId206" name="Option Button 30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162</xdr:row>
                    <xdr:rowOff>76200</xdr:rowOff>
                  </from>
                  <to>
                    <xdr:col>13</xdr:col>
                    <xdr:colOff>142875</xdr:colOff>
                    <xdr:row>162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51" r:id="rId207" name="Group Box 303">
              <controlPr defaultSize="0" autoFill="0" autoPict="0">
                <anchor moveWithCells="1" sizeWithCells="1">
                  <from>
                    <xdr:col>8</xdr:col>
                    <xdr:colOff>9525</xdr:colOff>
                    <xdr:row>162</xdr:row>
                    <xdr:rowOff>66675</xdr:rowOff>
                  </from>
                  <to>
                    <xdr:col>14</xdr:col>
                    <xdr:colOff>19050</xdr:colOff>
                    <xdr:row>162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53" r:id="rId208" name="Option Button 30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163</xdr:row>
                    <xdr:rowOff>76200</xdr:rowOff>
                  </from>
                  <to>
                    <xdr:col>11</xdr:col>
                    <xdr:colOff>28575</xdr:colOff>
                    <xdr:row>163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54" r:id="rId209" name="Option Button 30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163</xdr:row>
                    <xdr:rowOff>76200</xdr:rowOff>
                  </from>
                  <to>
                    <xdr:col>13</xdr:col>
                    <xdr:colOff>142875</xdr:colOff>
                    <xdr:row>163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55" r:id="rId210" name="Group Box 307">
              <controlPr defaultSize="0" autoFill="0" autoPict="0">
                <anchor moveWithCells="1" sizeWithCells="1">
                  <from>
                    <xdr:col>8</xdr:col>
                    <xdr:colOff>9525</xdr:colOff>
                    <xdr:row>163</xdr:row>
                    <xdr:rowOff>66675</xdr:rowOff>
                  </from>
                  <to>
                    <xdr:col>14</xdr:col>
                    <xdr:colOff>19050</xdr:colOff>
                    <xdr:row>163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57" r:id="rId211" name="Option Button 30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164</xdr:row>
                    <xdr:rowOff>76200</xdr:rowOff>
                  </from>
                  <to>
                    <xdr:col>11</xdr:col>
                    <xdr:colOff>28575</xdr:colOff>
                    <xdr:row>164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58" r:id="rId212" name="Option Button 31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164</xdr:row>
                    <xdr:rowOff>76200</xdr:rowOff>
                  </from>
                  <to>
                    <xdr:col>13</xdr:col>
                    <xdr:colOff>142875</xdr:colOff>
                    <xdr:row>164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59" r:id="rId213" name="Group Box 311">
              <controlPr defaultSize="0" autoFill="0" autoPict="0">
                <anchor moveWithCells="1" sizeWithCells="1">
                  <from>
                    <xdr:col>8</xdr:col>
                    <xdr:colOff>9525</xdr:colOff>
                    <xdr:row>164</xdr:row>
                    <xdr:rowOff>66675</xdr:rowOff>
                  </from>
                  <to>
                    <xdr:col>14</xdr:col>
                    <xdr:colOff>19050</xdr:colOff>
                    <xdr:row>164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61" r:id="rId214" name="Option Button 31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165</xdr:row>
                    <xdr:rowOff>76200</xdr:rowOff>
                  </from>
                  <to>
                    <xdr:col>11</xdr:col>
                    <xdr:colOff>28575</xdr:colOff>
                    <xdr:row>166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62" r:id="rId215" name="Option Button 31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165</xdr:row>
                    <xdr:rowOff>76200</xdr:rowOff>
                  </from>
                  <to>
                    <xdr:col>13</xdr:col>
                    <xdr:colOff>142875</xdr:colOff>
                    <xdr:row>166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63" r:id="rId216" name="Group Box 315">
              <controlPr defaultSize="0" autoFill="0" autoPict="0">
                <anchor moveWithCells="1" sizeWithCells="1">
                  <from>
                    <xdr:col>8</xdr:col>
                    <xdr:colOff>9525</xdr:colOff>
                    <xdr:row>165</xdr:row>
                    <xdr:rowOff>66675</xdr:rowOff>
                  </from>
                  <to>
                    <xdr:col>14</xdr:col>
                    <xdr:colOff>19050</xdr:colOff>
                    <xdr:row>166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65" r:id="rId217" name="Option Button 31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167</xdr:row>
                    <xdr:rowOff>76200</xdr:rowOff>
                  </from>
                  <to>
                    <xdr:col>11</xdr:col>
                    <xdr:colOff>28575</xdr:colOff>
                    <xdr:row>167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66" r:id="rId218" name="Option Button 31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167</xdr:row>
                    <xdr:rowOff>76200</xdr:rowOff>
                  </from>
                  <to>
                    <xdr:col>13</xdr:col>
                    <xdr:colOff>142875</xdr:colOff>
                    <xdr:row>167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67" r:id="rId219" name="Group Box 319">
              <controlPr defaultSize="0" autoFill="0" autoPict="0">
                <anchor moveWithCells="1" sizeWithCells="1">
                  <from>
                    <xdr:col>8</xdr:col>
                    <xdr:colOff>9525</xdr:colOff>
                    <xdr:row>167</xdr:row>
                    <xdr:rowOff>66675</xdr:rowOff>
                  </from>
                  <to>
                    <xdr:col>14</xdr:col>
                    <xdr:colOff>19050</xdr:colOff>
                    <xdr:row>167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69" r:id="rId220" name="Option Button 32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175</xdr:row>
                    <xdr:rowOff>76200</xdr:rowOff>
                  </from>
                  <to>
                    <xdr:col>11</xdr:col>
                    <xdr:colOff>28575</xdr:colOff>
                    <xdr:row>175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70" r:id="rId221" name="Option Button 32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175</xdr:row>
                    <xdr:rowOff>76200</xdr:rowOff>
                  </from>
                  <to>
                    <xdr:col>13</xdr:col>
                    <xdr:colOff>142875</xdr:colOff>
                    <xdr:row>175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71" r:id="rId222" name="Group Box 323">
              <controlPr defaultSize="0" autoFill="0" autoPict="0">
                <anchor moveWithCells="1" sizeWithCells="1">
                  <from>
                    <xdr:col>8</xdr:col>
                    <xdr:colOff>9525</xdr:colOff>
                    <xdr:row>175</xdr:row>
                    <xdr:rowOff>66675</xdr:rowOff>
                  </from>
                  <to>
                    <xdr:col>14</xdr:col>
                    <xdr:colOff>19050</xdr:colOff>
                    <xdr:row>175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73" r:id="rId223" name="Option Button 32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176</xdr:row>
                    <xdr:rowOff>76200</xdr:rowOff>
                  </from>
                  <to>
                    <xdr:col>11</xdr:col>
                    <xdr:colOff>28575</xdr:colOff>
                    <xdr:row>176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74" r:id="rId224" name="Option Button 32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176</xdr:row>
                    <xdr:rowOff>76200</xdr:rowOff>
                  </from>
                  <to>
                    <xdr:col>13</xdr:col>
                    <xdr:colOff>142875</xdr:colOff>
                    <xdr:row>176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75" r:id="rId225" name="Group Box 327">
              <controlPr defaultSize="0" autoFill="0" autoPict="0">
                <anchor moveWithCells="1" sizeWithCells="1">
                  <from>
                    <xdr:col>8</xdr:col>
                    <xdr:colOff>9525</xdr:colOff>
                    <xdr:row>176</xdr:row>
                    <xdr:rowOff>66675</xdr:rowOff>
                  </from>
                  <to>
                    <xdr:col>14</xdr:col>
                    <xdr:colOff>19050</xdr:colOff>
                    <xdr:row>176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77" r:id="rId226" name="Option Button 32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177</xdr:row>
                    <xdr:rowOff>76200</xdr:rowOff>
                  </from>
                  <to>
                    <xdr:col>11</xdr:col>
                    <xdr:colOff>28575</xdr:colOff>
                    <xdr:row>177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78" r:id="rId227" name="Option Button 33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177</xdr:row>
                    <xdr:rowOff>76200</xdr:rowOff>
                  </from>
                  <to>
                    <xdr:col>13</xdr:col>
                    <xdr:colOff>142875</xdr:colOff>
                    <xdr:row>177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79" r:id="rId228" name="Group Box 331">
              <controlPr defaultSize="0" autoFill="0" autoPict="0">
                <anchor moveWithCells="1" sizeWithCells="1">
                  <from>
                    <xdr:col>8</xdr:col>
                    <xdr:colOff>9525</xdr:colOff>
                    <xdr:row>177</xdr:row>
                    <xdr:rowOff>66675</xdr:rowOff>
                  </from>
                  <to>
                    <xdr:col>14</xdr:col>
                    <xdr:colOff>19050</xdr:colOff>
                    <xdr:row>177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81" r:id="rId229" name="Option Button 33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178</xdr:row>
                    <xdr:rowOff>76200</xdr:rowOff>
                  </from>
                  <to>
                    <xdr:col>11</xdr:col>
                    <xdr:colOff>28575</xdr:colOff>
                    <xdr:row>178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82" r:id="rId230" name="Option Button 33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178</xdr:row>
                    <xdr:rowOff>76200</xdr:rowOff>
                  </from>
                  <to>
                    <xdr:col>13</xdr:col>
                    <xdr:colOff>142875</xdr:colOff>
                    <xdr:row>178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83" r:id="rId231" name="Group Box 335">
              <controlPr defaultSize="0" autoFill="0" autoPict="0">
                <anchor moveWithCells="1" sizeWithCells="1">
                  <from>
                    <xdr:col>8</xdr:col>
                    <xdr:colOff>9525</xdr:colOff>
                    <xdr:row>178</xdr:row>
                    <xdr:rowOff>66675</xdr:rowOff>
                  </from>
                  <to>
                    <xdr:col>14</xdr:col>
                    <xdr:colOff>19050</xdr:colOff>
                    <xdr:row>178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85" r:id="rId232" name="Option Button 33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179</xdr:row>
                    <xdr:rowOff>76200</xdr:rowOff>
                  </from>
                  <to>
                    <xdr:col>11</xdr:col>
                    <xdr:colOff>28575</xdr:colOff>
                    <xdr:row>180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86" r:id="rId233" name="Option Button 33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179</xdr:row>
                    <xdr:rowOff>76200</xdr:rowOff>
                  </from>
                  <to>
                    <xdr:col>13</xdr:col>
                    <xdr:colOff>142875</xdr:colOff>
                    <xdr:row>180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87" r:id="rId234" name="Group Box 339">
              <controlPr defaultSize="0" autoFill="0" autoPict="0">
                <anchor moveWithCells="1" sizeWithCells="1">
                  <from>
                    <xdr:col>8</xdr:col>
                    <xdr:colOff>9525</xdr:colOff>
                    <xdr:row>179</xdr:row>
                    <xdr:rowOff>66675</xdr:rowOff>
                  </from>
                  <to>
                    <xdr:col>14</xdr:col>
                    <xdr:colOff>19050</xdr:colOff>
                    <xdr:row>180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89" r:id="rId235" name="Option Button 34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181</xdr:row>
                    <xdr:rowOff>76200</xdr:rowOff>
                  </from>
                  <to>
                    <xdr:col>11</xdr:col>
                    <xdr:colOff>28575</xdr:colOff>
                    <xdr:row>181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90" r:id="rId236" name="Option Button 34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181</xdr:row>
                    <xdr:rowOff>76200</xdr:rowOff>
                  </from>
                  <to>
                    <xdr:col>13</xdr:col>
                    <xdr:colOff>142875</xdr:colOff>
                    <xdr:row>181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91" r:id="rId237" name="Group Box 343">
              <controlPr defaultSize="0" autoFill="0" autoPict="0">
                <anchor moveWithCells="1" sizeWithCells="1">
                  <from>
                    <xdr:col>8</xdr:col>
                    <xdr:colOff>9525</xdr:colOff>
                    <xdr:row>181</xdr:row>
                    <xdr:rowOff>66675</xdr:rowOff>
                  </from>
                  <to>
                    <xdr:col>14</xdr:col>
                    <xdr:colOff>19050</xdr:colOff>
                    <xdr:row>181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93" r:id="rId238" name="Option Button 34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189</xdr:row>
                    <xdr:rowOff>76200</xdr:rowOff>
                  </from>
                  <to>
                    <xdr:col>11</xdr:col>
                    <xdr:colOff>28575</xdr:colOff>
                    <xdr:row>189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94" r:id="rId239" name="Option Button 34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189</xdr:row>
                    <xdr:rowOff>76200</xdr:rowOff>
                  </from>
                  <to>
                    <xdr:col>13</xdr:col>
                    <xdr:colOff>142875</xdr:colOff>
                    <xdr:row>189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95" r:id="rId240" name="Group Box 347">
              <controlPr defaultSize="0" autoFill="0" autoPict="0">
                <anchor moveWithCells="1" sizeWithCells="1">
                  <from>
                    <xdr:col>8</xdr:col>
                    <xdr:colOff>9525</xdr:colOff>
                    <xdr:row>189</xdr:row>
                    <xdr:rowOff>66675</xdr:rowOff>
                  </from>
                  <to>
                    <xdr:col>14</xdr:col>
                    <xdr:colOff>19050</xdr:colOff>
                    <xdr:row>189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97" r:id="rId241" name="Option Button 34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190</xdr:row>
                    <xdr:rowOff>76200</xdr:rowOff>
                  </from>
                  <to>
                    <xdr:col>11</xdr:col>
                    <xdr:colOff>28575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98" r:id="rId242" name="Option Button 35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190</xdr:row>
                    <xdr:rowOff>76200</xdr:rowOff>
                  </from>
                  <to>
                    <xdr:col>13</xdr:col>
                    <xdr:colOff>142875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399" r:id="rId243" name="Group Box 351">
              <controlPr defaultSize="0" autoFill="0" autoPict="0">
                <anchor moveWithCells="1" sizeWithCells="1">
                  <from>
                    <xdr:col>8</xdr:col>
                    <xdr:colOff>9525</xdr:colOff>
                    <xdr:row>190</xdr:row>
                    <xdr:rowOff>66675</xdr:rowOff>
                  </from>
                  <to>
                    <xdr:col>14</xdr:col>
                    <xdr:colOff>19050</xdr:colOff>
                    <xdr:row>190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01" r:id="rId244" name="Option Button 35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191</xdr:row>
                    <xdr:rowOff>76200</xdr:rowOff>
                  </from>
                  <to>
                    <xdr:col>11</xdr:col>
                    <xdr:colOff>28575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02" r:id="rId245" name="Option Button 35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191</xdr:row>
                    <xdr:rowOff>76200</xdr:rowOff>
                  </from>
                  <to>
                    <xdr:col>13</xdr:col>
                    <xdr:colOff>142875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03" r:id="rId246" name="Group Box 355">
              <controlPr defaultSize="0" autoFill="0" autoPict="0">
                <anchor moveWithCells="1" sizeWithCells="1">
                  <from>
                    <xdr:col>8</xdr:col>
                    <xdr:colOff>9525</xdr:colOff>
                    <xdr:row>191</xdr:row>
                    <xdr:rowOff>66675</xdr:rowOff>
                  </from>
                  <to>
                    <xdr:col>14</xdr:col>
                    <xdr:colOff>19050</xdr:colOff>
                    <xdr:row>191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05" r:id="rId247" name="Option Button 35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192</xdr:row>
                    <xdr:rowOff>76200</xdr:rowOff>
                  </from>
                  <to>
                    <xdr:col>11</xdr:col>
                    <xdr:colOff>28575</xdr:colOff>
                    <xdr:row>192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06" r:id="rId248" name="Option Button 35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192</xdr:row>
                    <xdr:rowOff>76200</xdr:rowOff>
                  </from>
                  <to>
                    <xdr:col>13</xdr:col>
                    <xdr:colOff>142875</xdr:colOff>
                    <xdr:row>192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07" r:id="rId249" name="Group Box 359">
              <controlPr defaultSize="0" autoFill="0" autoPict="0">
                <anchor moveWithCells="1" sizeWithCells="1">
                  <from>
                    <xdr:col>8</xdr:col>
                    <xdr:colOff>9525</xdr:colOff>
                    <xdr:row>192</xdr:row>
                    <xdr:rowOff>66675</xdr:rowOff>
                  </from>
                  <to>
                    <xdr:col>14</xdr:col>
                    <xdr:colOff>19050</xdr:colOff>
                    <xdr:row>192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09" r:id="rId250" name="Option Button 36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193</xdr:row>
                    <xdr:rowOff>76200</xdr:rowOff>
                  </from>
                  <to>
                    <xdr:col>11</xdr:col>
                    <xdr:colOff>28575</xdr:colOff>
                    <xdr:row>194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10" r:id="rId251" name="Option Button 36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193</xdr:row>
                    <xdr:rowOff>76200</xdr:rowOff>
                  </from>
                  <to>
                    <xdr:col>13</xdr:col>
                    <xdr:colOff>142875</xdr:colOff>
                    <xdr:row>194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11" r:id="rId252" name="Group Box 363">
              <controlPr defaultSize="0" autoFill="0" autoPict="0">
                <anchor moveWithCells="1" sizeWithCells="1">
                  <from>
                    <xdr:col>8</xdr:col>
                    <xdr:colOff>9525</xdr:colOff>
                    <xdr:row>193</xdr:row>
                    <xdr:rowOff>66675</xdr:rowOff>
                  </from>
                  <to>
                    <xdr:col>14</xdr:col>
                    <xdr:colOff>19050</xdr:colOff>
                    <xdr:row>194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13" r:id="rId253" name="Option Button 36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195</xdr:row>
                    <xdr:rowOff>76200</xdr:rowOff>
                  </from>
                  <to>
                    <xdr:col>11</xdr:col>
                    <xdr:colOff>28575</xdr:colOff>
                    <xdr:row>195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14" r:id="rId254" name="Option Button 36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195</xdr:row>
                    <xdr:rowOff>76200</xdr:rowOff>
                  </from>
                  <to>
                    <xdr:col>13</xdr:col>
                    <xdr:colOff>142875</xdr:colOff>
                    <xdr:row>195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15" r:id="rId255" name="Group Box 367">
              <controlPr defaultSize="0" autoFill="0" autoPict="0">
                <anchor moveWithCells="1" sizeWithCells="1">
                  <from>
                    <xdr:col>8</xdr:col>
                    <xdr:colOff>9525</xdr:colOff>
                    <xdr:row>195</xdr:row>
                    <xdr:rowOff>66675</xdr:rowOff>
                  </from>
                  <to>
                    <xdr:col>14</xdr:col>
                    <xdr:colOff>19050</xdr:colOff>
                    <xdr:row>195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17" r:id="rId256" name="Option Button 36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203</xdr:row>
                    <xdr:rowOff>76200</xdr:rowOff>
                  </from>
                  <to>
                    <xdr:col>11</xdr:col>
                    <xdr:colOff>28575</xdr:colOff>
                    <xdr:row>203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18" r:id="rId257" name="Option Button 37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203</xdr:row>
                    <xdr:rowOff>76200</xdr:rowOff>
                  </from>
                  <to>
                    <xdr:col>13</xdr:col>
                    <xdr:colOff>142875</xdr:colOff>
                    <xdr:row>203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19" r:id="rId258" name="Group Box 371">
              <controlPr defaultSize="0" autoFill="0" autoPict="0">
                <anchor moveWithCells="1" sizeWithCells="1">
                  <from>
                    <xdr:col>8</xdr:col>
                    <xdr:colOff>9525</xdr:colOff>
                    <xdr:row>203</xdr:row>
                    <xdr:rowOff>66675</xdr:rowOff>
                  </from>
                  <to>
                    <xdr:col>14</xdr:col>
                    <xdr:colOff>19050</xdr:colOff>
                    <xdr:row>203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21" r:id="rId259" name="Option Button 37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204</xdr:row>
                    <xdr:rowOff>76200</xdr:rowOff>
                  </from>
                  <to>
                    <xdr:col>11</xdr:col>
                    <xdr:colOff>28575</xdr:colOff>
                    <xdr:row>204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22" r:id="rId260" name="Option Button 37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204</xdr:row>
                    <xdr:rowOff>76200</xdr:rowOff>
                  </from>
                  <to>
                    <xdr:col>13</xdr:col>
                    <xdr:colOff>142875</xdr:colOff>
                    <xdr:row>204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23" r:id="rId261" name="Group Box 375">
              <controlPr defaultSize="0" autoFill="0" autoPict="0">
                <anchor moveWithCells="1" sizeWithCells="1">
                  <from>
                    <xdr:col>8</xdr:col>
                    <xdr:colOff>9525</xdr:colOff>
                    <xdr:row>204</xdr:row>
                    <xdr:rowOff>66675</xdr:rowOff>
                  </from>
                  <to>
                    <xdr:col>14</xdr:col>
                    <xdr:colOff>19050</xdr:colOff>
                    <xdr:row>204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25" r:id="rId262" name="Option Button 37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205</xdr:row>
                    <xdr:rowOff>76200</xdr:rowOff>
                  </from>
                  <to>
                    <xdr:col>11</xdr:col>
                    <xdr:colOff>28575</xdr:colOff>
                    <xdr:row>205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26" r:id="rId263" name="Option Button 37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205</xdr:row>
                    <xdr:rowOff>76200</xdr:rowOff>
                  </from>
                  <to>
                    <xdr:col>13</xdr:col>
                    <xdr:colOff>142875</xdr:colOff>
                    <xdr:row>205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27" r:id="rId264" name="Group Box 379">
              <controlPr defaultSize="0" autoFill="0" autoPict="0">
                <anchor moveWithCells="1" sizeWithCells="1">
                  <from>
                    <xdr:col>8</xdr:col>
                    <xdr:colOff>9525</xdr:colOff>
                    <xdr:row>205</xdr:row>
                    <xdr:rowOff>66675</xdr:rowOff>
                  </from>
                  <to>
                    <xdr:col>14</xdr:col>
                    <xdr:colOff>19050</xdr:colOff>
                    <xdr:row>205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29" r:id="rId265" name="Option Button 38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206</xdr:row>
                    <xdr:rowOff>76200</xdr:rowOff>
                  </from>
                  <to>
                    <xdr:col>11</xdr:col>
                    <xdr:colOff>28575</xdr:colOff>
                    <xdr:row>206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30" r:id="rId266" name="Option Button 38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206</xdr:row>
                    <xdr:rowOff>76200</xdr:rowOff>
                  </from>
                  <to>
                    <xdr:col>13</xdr:col>
                    <xdr:colOff>142875</xdr:colOff>
                    <xdr:row>206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31" r:id="rId267" name="Group Box 383">
              <controlPr defaultSize="0" autoFill="0" autoPict="0">
                <anchor moveWithCells="1" sizeWithCells="1">
                  <from>
                    <xdr:col>8</xdr:col>
                    <xdr:colOff>9525</xdr:colOff>
                    <xdr:row>206</xdr:row>
                    <xdr:rowOff>66675</xdr:rowOff>
                  </from>
                  <to>
                    <xdr:col>14</xdr:col>
                    <xdr:colOff>19050</xdr:colOff>
                    <xdr:row>206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33" r:id="rId268" name="Option Button 38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207</xdr:row>
                    <xdr:rowOff>76200</xdr:rowOff>
                  </from>
                  <to>
                    <xdr:col>11</xdr:col>
                    <xdr:colOff>28575</xdr:colOff>
                    <xdr:row>208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34" r:id="rId269" name="Option Button 38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207</xdr:row>
                    <xdr:rowOff>76200</xdr:rowOff>
                  </from>
                  <to>
                    <xdr:col>13</xdr:col>
                    <xdr:colOff>142875</xdr:colOff>
                    <xdr:row>208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35" r:id="rId270" name="Group Box 387">
              <controlPr defaultSize="0" autoFill="0" autoPict="0">
                <anchor moveWithCells="1" sizeWithCells="1">
                  <from>
                    <xdr:col>8</xdr:col>
                    <xdr:colOff>9525</xdr:colOff>
                    <xdr:row>207</xdr:row>
                    <xdr:rowOff>66675</xdr:rowOff>
                  </from>
                  <to>
                    <xdr:col>14</xdr:col>
                    <xdr:colOff>19050</xdr:colOff>
                    <xdr:row>208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37" r:id="rId271" name="Option Button 38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209</xdr:row>
                    <xdr:rowOff>76200</xdr:rowOff>
                  </from>
                  <to>
                    <xdr:col>11</xdr:col>
                    <xdr:colOff>28575</xdr:colOff>
                    <xdr:row>209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38" r:id="rId272" name="Option Button 39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209</xdr:row>
                    <xdr:rowOff>76200</xdr:rowOff>
                  </from>
                  <to>
                    <xdr:col>13</xdr:col>
                    <xdr:colOff>142875</xdr:colOff>
                    <xdr:row>209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39" r:id="rId273" name="Group Box 391">
              <controlPr defaultSize="0" autoFill="0" autoPict="0">
                <anchor moveWithCells="1" sizeWithCells="1">
                  <from>
                    <xdr:col>8</xdr:col>
                    <xdr:colOff>9525</xdr:colOff>
                    <xdr:row>209</xdr:row>
                    <xdr:rowOff>66675</xdr:rowOff>
                  </from>
                  <to>
                    <xdr:col>14</xdr:col>
                    <xdr:colOff>19050</xdr:colOff>
                    <xdr:row>209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41" r:id="rId274" name="Option Button 39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217</xdr:row>
                    <xdr:rowOff>76200</xdr:rowOff>
                  </from>
                  <to>
                    <xdr:col>11</xdr:col>
                    <xdr:colOff>28575</xdr:colOff>
                    <xdr:row>217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42" r:id="rId275" name="Option Button 39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217</xdr:row>
                    <xdr:rowOff>76200</xdr:rowOff>
                  </from>
                  <to>
                    <xdr:col>13</xdr:col>
                    <xdr:colOff>142875</xdr:colOff>
                    <xdr:row>217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43" r:id="rId276" name="Group Box 395">
              <controlPr defaultSize="0" autoFill="0" autoPict="0">
                <anchor moveWithCells="1" sizeWithCells="1">
                  <from>
                    <xdr:col>8</xdr:col>
                    <xdr:colOff>9525</xdr:colOff>
                    <xdr:row>217</xdr:row>
                    <xdr:rowOff>66675</xdr:rowOff>
                  </from>
                  <to>
                    <xdr:col>14</xdr:col>
                    <xdr:colOff>19050</xdr:colOff>
                    <xdr:row>217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45" r:id="rId277" name="Option Button 39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218</xdr:row>
                    <xdr:rowOff>76200</xdr:rowOff>
                  </from>
                  <to>
                    <xdr:col>11</xdr:col>
                    <xdr:colOff>28575</xdr:colOff>
                    <xdr:row>218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46" r:id="rId278" name="Option Button 39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218</xdr:row>
                    <xdr:rowOff>76200</xdr:rowOff>
                  </from>
                  <to>
                    <xdr:col>13</xdr:col>
                    <xdr:colOff>142875</xdr:colOff>
                    <xdr:row>218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47" r:id="rId279" name="Group Box 399">
              <controlPr defaultSize="0" autoFill="0" autoPict="0">
                <anchor moveWithCells="1" sizeWithCells="1">
                  <from>
                    <xdr:col>8</xdr:col>
                    <xdr:colOff>9525</xdr:colOff>
                    <xdr:row>218</xdr:row>
                    <xdr:rowOff>66675</xdr:rowOff>
                  </from>
                  <to>
                    <xdr:col>14</xdr:col>
                    <xdr:colOff>19050</xdr:colOff>
                    <xdr:row>218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49" r:id="rId280" name="Option Button 40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219</xdr:row>
                    <xdr:rowOff>76200</xdr:rowOff>
                  </from>
                  <to>
                    <xdr:col>11</xdr:col>
                    <xdr:colOff>28575</xdr:colOff>
                    <xdr:row>219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50" r:id="rId281" name="Option Button 40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219</xdr:row>
                    <xdr:rowOff>76200</xdr:rowOff>
                  </from>
                  <to>
                    <xdr:col>13</xdr:col>
                    <xdr:colOff>142875</xdr:colOff>
                    <xdr:row>219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51" r:id="rId282" name="Group Box 403">
              <controlPr defaultSize="0" autoFill="0" autoPict="0">
                <anchor moveWithCells="1" sizeWithCells="1">
                  <from>
                    <xdr:col>8</xdr:col>
                    <xdr:colOff>9525</xdr:colOff>
                    <xdr:row>219</xdr:row>
                    <xdr:rowOff>66675</xdr:rowOff>
                  </from>
                  <to>
                    <xdr:col>14</xdr:col>
                    <xdr:colOff>19050</xdr:colOff>
                    <xdr:row>219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53" r:id="rId283" name="Option Button 40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220</xdr:row>
                    <xdr:rowOff>76200</xdr:rowOff>
                  </from>
                  <to>
                    <xdr:col>11</xdr:col>
                    <xdr:colOff>28575</xdr:colOff>
                    <xdr:row>220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54" r:id="rId284" name="Option Button 40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220</xdr:row>
                    <xdr:rowOff>76200</xdr:rowOff>
                  </from>
                  <to>
                    <xdr:col>13</xdr:col>
                    <xdr:colOff>142875</xdr:colOff>
                    <xdr:row>220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55" r:id="rId285" name="Group Box 407">
              <controlPr defaultSize="0" autoFill="0" autoPict="0">
                <anchor moveWithCells="1" sizeWithCells="1">
                  <from>
                    <xdr:col>8</xdr:col>
                    <xdr:colOff>9525</xdr:colOff>
                    <xdr:row>220</xdr:row>
                    <xdr:rowOff>66675</xdr:rowOff>
                  </from>
                  <to>
                    <xdr:col>14</xdr:col>
                    <xdr:colOff>19050</xdr:colOff>
                    <xdr:row>220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57" r:id="rId286" name="Option Button 40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221</xdr:row>
                    <xdr:rowOff>76200</xdr:rowOff>
                  </from>
                  <to>
                    <xdr:col>11</xdr:col>
                    <xdr:colOff>28575</xdr:colOff>
                    <xdr:row>222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58" r:id="rId287" name="Option Button 41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221</xdr:row>
                    <xdr:rowOff>76200</xdr:rowOff>
                  </from>
                  <to>
                    <xdr:col>13</xdr:col>
                    <xdr:colOff>142875</xdr:colOff>
                    <xdr:row>222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59" r:id="rId288" name="Group Box 411">
              <controlPr defaultSize="0" autoFill="0" autoPict="0">
                <anchor moveWithCells="1" sizeWithCells="1">
                  <from>
                    <xdr:col>8</xdr:col>
                    <xdr:colOff>9525</xdr:colOff>
                    <xdr:row>221</xdr:row>
                    <xdr:rowOff>66675</xdr:rowOff>
                  </from>
                  <to>
                    <xdr:col>14</xdr:col>
                    <xdr:colOff>19050</xdr:colOff>
                    <xdr:row>222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61" r:id="rId289" name="Option Button 41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223</xdr:row>
                    <xdr:rowOff>76200</xdr:rowOff>
                  </from>
                  <to>
                    <xdr:col>11</xdr:col>
                    <xdr:colOff>28575</xdr:colOff>
                    <xdr:row>223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62" r:id="rId290" name="Option Button 41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223</xdr:row>
                    <xdr:rowOff>76200</xdr:rowOff>
                  </from>
                  <to>
                    <xdr:col>13</xdr:col>
                    <xdr:colOff>142875</xdr:colOff>
                    <xdr:row>223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63" r:id="rId291" name="Group Box 415">
              <controlPr defaultSize="0" autoFill="0" autoPict="0">
                <anchor moveWithCells="1" sizeWithCells="1">
                  <from>
                    <xdr:col>8</xdr:col>
                    <xdr:colOff>9525</xdr:colOff>
                    <xdr:row>223</xdr:row>
                    <xdr:rowOff>66675</xdr:rowOff>
                  </from>
                  <to>
                    <xdr:col>14</xdr:col>
                    <xdr:colOff>19050</xdr:colOff>
                    <xdr:row>223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65" r:id="rId292" name="Option Button 41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231</xdr:row>
                    <xdr:rowOff>76200</xdr:rowOff>
                  </from>
                  <to>
                    <xdr:col>11</xdr:col>
                    <xdr:colOff>28575</xdr:colOff>
                    <xdr:row>231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66" r:id="rId293" name="Option Button 41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231</xdr:row>
                    <xdr:rowOff>76200</xdr:rowOff>
                  </from>
                  <to>
                    <xdr:col>13</xdr:col>
                    <xdr:colOff>142875</xdr:colOff>
                    <xdr:row>231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67" r:id="rId294" name="Group Box 419">
              <controlPr defaultSize="0" autoFill="0" autoPict="0">
                <anchor moveWithCells="1" sizeWithCells="1">
                  <from>
                    <xdr:col>8</xdr:col>
                    <xdr:colOff>9525</xdr:colOff>
                    <xdr:row>231</xdr:row>
                    <xdr:rowOff>66675</xdr:rowOff>
                  </from>
                  <to>
                    <xdr:col>14</xdr:col>
                    <xdr:colOff>19050</xdr:colOff>
                    <xdr:row>231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69" r:id="rId295" name="Option Button 42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232</xdr:row>
                    <xdr:rowOff>76200</xdr:rowOff>
                  </from>
                  <to>
                    <xdr:col>11</xdr:col>
                    <xdr:colOff>28575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70" r:id="rId296" name="Option Button 42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232</xdr:row>
                    <xdr:rowOff>76200</xdr:rowOff>
                  </from>
                  <to>
                    <xdr:col>13</xdr:col>
                    <xdr:colOff>142875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71" r:id="rId297" name="Group Box 423">
              <controlPr defaultSize="0" autoFill="0" autoPict="0">
                <anchor moveWithCells="1" sizeWithCells="1">
                  <from>
                    <xdr:col>8</xdr:col>
                    <xdr:colOff>9525</xdr:colOff>
                    <xdr:row>232</xdr:row>
                    <xdr:rowOff>66675</xdr:rowOff>
                  </from>
                  <to>
                    <xdr:col>14</xdr:col>
                    <xdr:colOff>19050</xdr:colOff>
                    <xdr:row>232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73" r:id="rId298" name="Option Button 42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233</xdr:row>
                    <xdr:rowOff>76200</xdr:rowOff>
                  </from>
                  <to>
                    <xdr:col>11</xdr:col>
                    <xdr:colOff>28575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74" r:id="rId299" name="Option Button 42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233</xdr:row>
                    <xdr:rowOff>76200</xdr:rowOff>
                  </from>
                  <to>
                    <xdr:col>13</xdr:col>
                    <xdr:colOff>142875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75" r:id="rId300" name="Group Box 427">
              <controlPr defaultSize="0" autoFill="0" autoPict="0">
                <anchor moveWithCells="1" sizeWithCells="1">
                  <from>
                    <xdr:col>8</xdr:col>
                    <xdr:colOff>9525</xdr:colOff>
                    <xdr:row>233</xdr:row>
                    <xdr:rowOff>66675</xdr:rowOff>
                  </from>
                  <to>
                    <xdr:col>14</xdr:col>
                    <xdr:colOff>19050</xdr:colOff>
                    <xdr:row>233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77" r:id="rId301" name="Option Button 42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234</xdr:row>
                    <xdr:rowOff>76200</xdr:rowOff>
                  </from>
                  <to>
                    <xdr:col>11</xdr:col>
                    <xdr:colOff>28575</xdr:colOff>
                    <xdr:row>234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78" r:id="rId302" name="Option Button 43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234</xdr:row>
                    <xdr:rowOff>76200</xdr:rowOff>
                  </from>
                  <to>
                    <xdr:col>13</xdr:col>
                    <xdr:colOff>142875</xdr:colOff>
                    <xdr:row>234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79" r:id="rId303" name="Group Box 431">
              <controlPr defaultSize="0" autoFill="0" autoPict="0">
                <anchor moveWithCells="1" sizeWithCells="1">
                  <from>
                    <xdr:col>8</xdr:col>
                    <xdr:colOff>9525</xdr:colOff>
                    <xdr:row>234</xdr:row>
                    <xdr:rowOff>66675</xdr:rowOff>
                  </from>
                  <to>
                    <xdr:col>14</xdr:col>
                    <xdr:colOff>19050</xdr:colOff>
                    <xdr:row>234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81" r:id="rId304" name="Option Button 43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235</xdr:row>
                    <xdr:rowOff>76200</xdr:rowOff>
                  </from>
                  <to>
                    <xdr:col>11</xdr:col>
                    <xdr:colOff>28575</xdr:colOff>
                    <xdr:row>236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82" r:id="rId305" name="Option Button 43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235</xdr:row>
                    <xdr:rowOff>76200</xdr:rowOff>
                  </from>
                  <to>
                    <xdr:col>13</xdr:col>
                    <xdr:colOff>142875</xdr:colOff>
                    <xdr:row>236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83" r:id="rId306" name="Group Box 435">
              <controlPr defaultSize="0" autoFill="0" autoPict="0">
                <anchor moveWithCells="1" sizeWithCells="1">
                  <from>
                    <xdr:col>8</xdr:col>
                    <xdr:colOff>9525</xdr:colOff>
                    <xdr:row>235</xdr:row>
                    <xdr:rowOff>66675</xdr:rowOff>
                  </from>
                  <to>
                    <xdr:col>14</xdr:col>
                    <xdr:colOff>19050</xdr:colOff>
                    <xdr:row>236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85" r:id="rId307" name="Option Button 43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237</xdr:row>
                    <xdr:rowOff>76200</xdr:rowOff>
                  </from>
                  <to>
                    <xdr:col>11</xdr:col>
                    <xdr:colOff>28575</xdr:colOff>
                    <xdr:row>237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86" r:id="rId308" name="Option Button 43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237</xdr:row>
                    <xdr:rowOff>76200</xdr:rowOff>
                  </from>
                  <to>
                    <xdr:col>13</xdr:col>
                    <xdr:colOff>142875</xdr:colOff>
                    <xdr:row>237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87" r:id="rId309" name="Group Box 439">
              <controlPr defaultSize="0" autoFill="0" autoPict="0">
                <anchor moveWithCells="1" sizeWithCells="1">
                  <from>
                    <xdr:col>8</xdr:col>
                    <xdr:colOff>9525</xdr:colOff>
                    <xdr:row>237</xdr:row>
                    <xdr:rowOff>66675</xdr:rowOff>
                  </from>
                  <to>
                    <xdr:col>14</xdr:col>
                    <xdr:colOff>19050</xdr:colOff>
                    <xdr:row>237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89" r:id="rId310" name="Option Button 44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245</xdr:row>
                    <xdr:rowOff>76200</xdr:rowOff>
                  </from>
                  <to>
                    <xdr:col>11</xdr:col>
                    <xdr:colOff>28575</xdr:colOff>
                    <xdr:row>245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90" r:id="rId311" name="Option Button 44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245</xdr:row>
                    <xdr:rowOff>76200</xdr:rowOff>
                  </from>
                  <to>
                    <xdr:col>13</xdr:col>
                    <xdr:colOff>142875</xdr:colOff>
                    <xdr:row>245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91" r:id="rId312" name="Group Box 443">
              <controlPr defaultSize="0" autoFill="0" autoPict="0">
                <anchor moveWithCells="1" sizeWithCells="1">
                  <from>
                    <xdr:col>8</xdr:col>
                    <xdr:colOff>9525</xdr:colOff>
                    <xdr:row>245</xdr:row>
                    <xdr:rowOff>66675</xdr:rowOff>
                  </from>
                  <to>
                    <xdr:col>14</xdr:col>
                    <xdr:colOff>19050</xdr:colOff>
                    <xdr:row>245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93" r:id="rId313" name="Option Button 44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246</xdr:row>
                    <xdr:rowOff>76200</xdr:rowOff>
                  </from>
                  <to>
                    <xdr:col>11</xdr:col>
                    <xdr:colOff>28575</xdr:colOff>
                    <xdr:row>246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94" r:id="rId314" name="Option Button 44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246</xdr:row>
                    <xdr:rowOff>76200</xdr:rowOff>
                  </from>
                  <to>
                    <xdr:col>13</xdr:col>
                    <xdr:colOff>142875</xdr:colOff>
                    <xdr:row>246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95" r:id="rId315" name="Group Box 447">
              <controlPr defaultSize="0" autoFill="0" autoPict="0">
                <anchor moveWithCells="1" sizeWithCells="1">
                  <from>
                    <xdr:col>8</xdr:col>
                    <xdr:colOff>9525</xdr:colOff>
                    <xdr:row>246</xdr:row>
                    <xdr:rowOff>66675</xdr:rowOff>
                  </from>
                  <to>
                    <xdr:col>14</xdr:col>
                    <xdr:colOff>19050</xdr:colOff>
                    <xdr:row>246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97" r:id="rId316" name="Option Button 44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247</xdr:row>
                    <xdr:rowOff>76200</xdr:rowOff>
                  </from>
                  <to>
                    <xdr:col>11</xdr:col>
                    <xdr:colOff>28575</xdr:colOff>
                    <xdr:row>247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98" r:id="rId317" name="Option Button 45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247</xdr:row>
                    <xdr:rowOff>76200</xdr:rowOff>
                  </from>
                  <to>
                    <xdr:col>13</xdr:col>
                    <xdr:colOff>142875</xdr:colOff>
                    <xdr:row>247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499" r:id="rId318" name="Group Box 451">
              <controlPr defaultSize="0" autoFill="0" autoPict="0">
                <anchor moveWithCells="1" sizeWithCells="1">
                  <from>
                    <xdr:col>8</xdr:col>
                    <xdr:colOff>9525</xdr:colOff>
                    <xdr:row>247</xdr:row>
                    <xdr:rowOff>66675</xdr:rowOff>
                  </from>
                  <to>
                    <xdr:col>14</xdr:col>
                    <xdr:colOff>19050</xdr:colOff>
                    <xdr:row>247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01" r:id="rId319" name="Option Button 45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248</xdr:row>
                    <xdr:rowOff>76200</xdr:rowOff>
                  </from>
                  <to>
                    <xdr:col>11</xdr:col>
                    <xdr:colOff>28575</xdr:colOff>
                    <xdr:row>248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02" r:id="rId320" name="Option Button 45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248</xdr:row>
                    <xdr:rowOff>76200</xdr:rowOff>
                  </from>
                  <to>
                    <xdr:col>13</xdr:col>
                    <xdr:colOff>142875</xdr:colOff>
                    <xdr:row>248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03" r:id="rId321" name="Group Box 455">
              <controlPr defaultSize="0" autoFill="0" autoPict="0">
                <anchor moveWithCells="1" sizeWithCells="1">
                  <from>
                    <xdr:col>8</xdr:col>
                    <xdr:colOff>9525</xdr:colOff>
                    <xdr:row>248</xdr:row>
                    <xdr:rowOff>66675</xdr:rowOff>
                  </from>
                  <to>
                    <xdr:col>14</xdr:col>
                    <xdr:colOff>19050</xdr:colOff>
                    <xdr:row>248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05" r:id="rId322" name="Option Button 45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249</xdr:row>
                    <xdr:rowOff>76200</xdr:rowOff>
                  </from>
                  <to>
                    <xdr:col>11</xdr:col>
                    <xdr:colOff>28575</xdr:colOff>
                    <xdr:row>250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06" r:id="rId323" name="Option Button 45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249</xdr:row>
                    <xdr:rowOff>76200</xdr:rowOff>
                  </from>
                  <to>
                    <xdr:col>13</xdr:col>
                    <xdr:colOff>142875</xdr:colOff>
                    <xdr:row>250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07" r:id="rId324" name="Group Box 459">
              <controlPr defaultSize="0" autoFill="0" autoPict="0">
                <anchor moveWithCells="1" sizeWithCells="1">
                  <from>
                    <xdr:col>8</xdr:col>
                    <xdr:colOff>9525</xdr:colOff>
                    <xdr:row>249</xdr:row>
                    <xdr:rowOff>66675</xdr:rowOff>
                  </from>
                  <to>
                    <xdr:col>14</xdr:col>
                    <xdr:colOff>19050</xdr:colOff>
                    <xdr:row>250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09" r:id="rId325" name="Option Button 46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251</xdr:row>
                    <xdr:rowOff>76200</xdr:rowOff>
                  </from>
                  <to>
                    <xdr:col>11</xdr:col>
                    <xdr:colOff>28575</xdr:colOff>
                    <xdr:row>251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10" r:id="rId326" name="Option Button 46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251</xdr:row>
                    <xdr:rowOff>76200</xdr:rowOff>
                  </from>
                  <to>
                    <xdr:col>13</xdr:col>
                    <xdr:colOff>142875</xdr:colOff>
                    <xdr:row>251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11" r:id="rId327" name="Group Box 463">
              <controlPr defaultSize="0" autoFill="0" autoPict="0">
                <anchor moveWithCells="1" sizeWithCells="1">
                  <from>
                    <xdr:col>8</xdr:col>
                    <xdr:colOff>9525</xdr:colOff>
                    <xdr:row>251</xdr:row>
                    <xdr:rowOff>66675</xdr:rowOff>
                  </from>
                  <to>
                    <xdr:col>14</xdr:col>
                    <xdr:colOff>19050</xdr:colOff>
                    <xdr:row>251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13" r:id="rId328" name="Option Button 46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259</xdr:row>
                    <xdr:rowOff>76200</xdr:rowOff>
                  </from>
                  <to>
                    <xdr:col>11</xdr:col>
                    <xdr:colOff>28575</xdr:colOff>
                    <xdr:row>259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14" r:id="rId329" name="Option Button 46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259</xdr:row>
                    <xdr:rowOff>76200</xdr:rowOff>
                  </from>
                  <to>
                    <xdr:col>13</xdr:col>
                    <xdr:colOff>142875</xdr:colOff>
                    <xdr:row>259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15" r:id="rId330" name="Group Box 467">
              <controlPr defaultSize="0" autoFill="0" autoPict="0">
                <anchor moveWithCells="1" sizeWithCells="1">
                  <from>
                    <xdr:col>8</xdr:col>
                    <xdr:colOff>9525</xdr:colOff>
                    <xdr:row>259</xdr:row>
                    <xdr:rowOff>66675</xdr:rowOff>
                  </from>
                  <to>
                    <xdr:col>14</xdr:col>
                    <xdr:colOff>19050</xdr:colOff>
                    <xdr:row>259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17" r:id="rId331" name="Option Button 46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260</xdr:row>
                    <xdr:rowOff>76200</xdr:rowOff>
                  </from>
                  <to>
                    <xdr:col>11</xdr:col>
                    <xdr:colOff>28575</xdr:colOff>
                    <xdr:row>260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18" r:id="rId332" name="Option Button 47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260</xdr:row>
                    <xdr:rowOff>76200</xdr:rowOff>
                  </from>
                  <to>
                    <xdr:col>13</xdr:col>
                    <xdr:colOff>142875</xdr:colOff>
                    <xdr:row>260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19" r:id="rId333" name="Group Box 471">
              <controlPr defaultSize="0" autoFill="0" autoPict="0">
                <anchor moveWithCells="1" sizeWithCells="1">
                  <from>
                    <xdr:col>8</xdr:col>
                    <xdr:colOff>9525</xdr:colOff>
                    <xdr:row>260</xdr:row>
                    <xdr:rowOff>66675</xdr:rowOff>
                  </from>
                  <to>
                    <xdr:col>14</xdr:col>
                    <xdr:colOff>19050</xdr:colOff>
                    <xdr:row>260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21" r:id="rId334" name="Option Button 47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261</xdr:row>
                    <xdr:rowOff>76200</xdr:rowOff>
                  </from>
                  <to>
                    <xdr:col>11</xdr:col>
                    <xdr:colOff>28575</xdr:colOff>
                    <xdr:row>261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22" r:id="rId335" name="Option Button 47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261</xdr:row>
                    <xdr:rowOff>76200</xdr:rowOff>
                  </from>
                  <to>
                    <xdr:col>13</xdr:col>
                    <xdr:colOff>142875</xdr:colOff>
                    <xdr:row>261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23" r:id="rId336" name="Group Box 475">
              <controlPr defaultSize="0" autoFill="0" autoPict="0">
                <anchor moveWithCells="1" sizeWithCells="1">
                  <from>
                    <xdr:col>8</xdr:col>
                    <xdr:colOff>9525</xdr:colOff>
                    <xdr:row>261</xdr:row>
                    <xdr:rowOff>66675</xdr:rowOff>
                  </from>
                  <to>
                    <xdr:col>14</xdr:col>
                    <xdr:colOff>19050</xdr:colOff>
                    <xdr:row>261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25" r:id="rId337" name="Option Button 47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262</xdr:row>
                    <xdr:rowOff>76200</xdr:rowOff>
                  </from>
                  <to>
                    <xdr:col>11</xdr:col>
                    <xdr:colOff>28575</xdr:colOff>
                    <xdr:row>262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26" r:id="rId338" name="Option Button 47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262</xdr:row>
                    <xdr:rowOff>76200</xdr:rowOff>
                  </from>
                  <to>
                    <xdr:col>13</xdr:col>
                    <xdr:colOff>142875</xdr:colOff>
                    <xdr:row>262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27" r:id="rId339" name="Group Box 479">
              <controlPr defaultSize="0" autoFill="0" autoPict="0">
                <anchor moveWithCells="1" sizeWithCells="1">
                  <from>
                    <xdr:col>8</xdr:col>
                    <xdr:colOff>9525</xdr:colOff>
                    <xdr:row>262</xdr:row>
                    <xdr:rowOff>66675</xdr:rowOff>
                  </from>
                  <to>
                    <xdr:col>14</xdr:col>
                    <xdr:colOff>19050</xdr:colOff>
                    <xdr:row>262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29" r:id="rId340" name="Option Button 48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263</xdr:row>
                    <xdr:rowOff>76200</xdr:rowOff>
                  </from>
                  <to>
                    <xdr:col>11</xdr:col>
                    <xdr:colOff>28575</xdr:colOff>
                    <xdr:row>264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30" r:id="rId341" name="Option Button 48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263</xdr:row>
                    <xdr:rowOff>76200</xdr:rowOff>
                  </from>
                  <to>
                    <xdr:col>13</xdr:col>
                    <xdr:colOff>142875</xdr:colOff>
                    <xdr:row>264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31" r:id="rId342" name="Group Box 483">
              <controlPr defaultSize="0" autoFill="0" autoPict="0">
                <anchor moveWithCells="1" sizeWithCells="1">
                  <from>
                    <xdr:col>8</xdr:col>
                    <xdr:colOff>9525</xdr:colOff>
                    <xdr:row>263</xdr:row>
                    <xdr:rowOff>66675</xdr:rowOff>
                  </from>
                  <to>
                    <xdr:col>14</xdr:col>
                    <xdr:colOff>19050</xdr:colOff>
                    <xdr:row>264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33" r:id="rId343" name="Option Button 48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265</xdr:row>
                    <xdr:rowOff>76200</xdr:rowOff>
                  </from>
                  <to>
                    <xdr:col>11</xdr:col>
                    <xdr:colOff>28575</xdr:colOff>
                    <xdr:row>265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34" r:id="rId344" name="Option Button 48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265</xdr:row>
                    <xdr:rowOff>76200</xdr:rowOff>
                  </from>
                  <to>
                    <xdr:col>13</xdr:col>
                    <xdr:colOff>142875</xdr:colOff>
                    <xdr:row>265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35" r:id="rId345" name="Group Box 487">
              <controlPr defaultSize="0" autoFill="0" autoPict="0">
                <anchor moveWithCells="1" sizeWithCells="1">
                  <from>
                    <xdr:col>8</xdr:col>
                    <xdr:colOff>9525</xdr:colOff>
                    <xdr:row>265</xdr:row>
                    <xdr:rowOff>66675</xdr:rowOff>
                  </from>
                  <to>
                    <xdr:col>14</xdr:col>
                    <xdr:colOff>19050</xdr:colOff>
                    <xdr:row>265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37" r:id="rId346" name="Option Button 48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273</xdr:row>
                    <xdr:rowOff>76200</xdr:rowOff>
                  </from>
                  <to>
                    <xdr:col>11</xdr:col>
                    <xdr:colOff>28575</xdr:colOff>
                    <xdr:row>273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38" r:id="rId347" name="Option Button 49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273</xdr:row>
                    <xdr:rowOff>76200</xdr:rowOff>
                  </from>
                  <to>
                    <xdr:col>13</xdr:col>
                    <xdr:colOff>142875</xdr:colOff>
                    <xdr:row>273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39" r:id="rId348" name="Group Box 491">
              <controlPr defaultSize="0" autoFill="0" autoPict="0">
                <anchor moveWithCells="1" sizeWithCells="1">
                  <from>
                    <xdr:col>8</xdr:col>
                    <xdr:colOff>9525</xdr:colOff>
                    <xdr:row>273</xdr:row>
                    <xdr:rowOff>66675</xdr:rowOff>
                  </from>
                  <to>
                    <xdr:col>14</xdr:col>
                    <xdr:colOff>19050</xdr:colOff>
                    <xdr:row>273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41" r:id="rId349" name="Option Button 49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274</xdr:row>
                    <xdr:rowOff>76200</xdr:rowOff>
                  </from>
                  <to>
                    <xdr:col>11</xdr:col>
                    <xdr:colOff>28575</xdr:colOff>
                    <xdr:row>274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42" r:id="rId350" name="Option Button 494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274</xdr:row>
                    <xdr:rowOff>76200</xdr:rowOff>
                  </from>
                  <to>
                    <xdr:col>13</xdr:col>
                    <xdr:colOff>142875</xdr:colOff>
                    <xdr:row>274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43" r:id="rId351" name="Group Box 495">
              <controlPr defaultSize="0" autoFill="0" autoPict="0">
                <anchor moveWithCells="1" sizeWithCells="1">
                  <from>
                    <xdr:col>8</xdr:col>
                    <xdr:colOff>9525</xdr:colOff>
                    <xdr:row>274</xdr:row>
                    <xdr:rowOff>66675</xdr:rowOff>
                  </from>
                  <to>
                    <xdr:col>14</xdr:col>
                    <xdr:colOff>19050</xdr:colOff>
                    <xdr:row>274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45" r:id="rId352" name="Option Button 49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275</xdr:row>
                    <xdr:rowOff>76200</xdr:rowOff>
                  </from>
                  <to>
                    <xdr:col>11</xdr:col>
                    <xdr:colOff>28575</xdr:colOff>
                    <xdr:row>275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46" r:id="rId353" name="Option Button 498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275</xdr:row>
                    <xdr:rowOff>76200</xdr:rowOff>
                  </from>
                  <to>
                    <xdr:col>13</xdr:col>
                    <xdr:colOff>142875</xdr:colOff>
                    <xdr:row>275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47" r:id="rId354" name="Group Box 499">
              <controlPr defaultSize="0" autoFill="0" autoPict="0">
                <anchor moveWithCells="1" sizeWithCells="1">
                  <from>
                    <xdr:col>8</xdr:col>
                    <xdr:colOff>9525</xdr:colOff>
                    <xdr:row>275</xdr:row>
                    <xdr:rowOff>66675</xdr:rowOff>
                  </from>
                  <to>
                    <xdr:col>14</xdr:col>
                    <xdr:colOff>19050</xdr:colOff>
                    <xdr:row>275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49" r:id="rId355" name="Option Button 50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276</xdr:row>
                    <xdr:rowOff>76200</xdr:rowOff>
                  </from>
                  <to>
                    <xdr:col>11</xdr:col>
                    <xdr:colOff>28575</xdr:colOff>
                    <xdr:row>276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50" r:id="rId356" name="Option Button 50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276</xdr:row>
                    <xdr:rowOff>76200</xdr:rowOff>
                  </from>
                  <to>
                    <xdr:col>13</xdr:col>
                    <xdr:colOff>142875</xdr:colOff>
                    <xdr:row>276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51" r:id="rId357" name="Group Box 503">
              <controlPr defaultSize="0" autoFill="0" autoPict="0">
                <anchor moveWithCells="1" sizeWithCells="1">
                  <from>
                    <xdr:col>8</xdr:col>
                    <xdr:colOff>9525</xdr:colOff>
                    <xdr:row>276</xdr:row>
                    <xdr:rowOff>66675</xdr:rowOff>
                  </from>
                  <to>
                    <xdr:col>14</xdr:col>
                    <xdr:colOff>19050</xdr:colOff>
                    <xdr:row>276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53" r:id="rId358" name="Option Button 50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277</xdr:row>
                    <xdr:rowOff>76200</xdr:rowOff>
                  </from>
                  <to>
                    <xdr:col>11</xdr:col>
                    <xdr:colOff>28575</xdr:colOff>
                    <xdr:row>278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54" r:id="rId359" name="Option Button 50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277</xdr:row>
                    <xdr:rowOff>76200</xdr:rowOff>
                  </from>
                  <to>
                    <xdr:col>13</xdr:col>
                    <xdr:colOff>142875</xdr:colOff>
                    <xdr:row>278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55" r:id="rId360" name="Group Box 507">
              <controlPr defaultSize="0" autoFill="0" autoPict="0">
                <anchor moveWithCells="1" sizeWithCells="1">
                  <from>
                    <xdr:col>8</xdr:col>
                    <xdr:colOff>9525</xdr:colOff>
                    <xdr:row>277</xdr:row>
                    <xdr:rowOff>66675</xdr:rowOff>
                  </from>
                  <to>
                    <xdr:col>14</xdr:col>
                    <xdr:colOff>19050</xdr:colOff>
                    <xdr:row>278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57" r:id="rId361" name="Option Button 509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279</xdr:row>
                    <xdr:rowOff>76200</xdr:rowOff>
                  </from>
                  <to>
                    <xdr:col>11</xdr:col>
                    <xdr:colOff>28575</xdr:colOff>
                    <xdr:row>279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58" r:id="rId362" name="Option Button 510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279</xdr:row>
                    <xdr:rowOff>76200</xdr:rowOff>
                  </from>
                  <to>
                    <xdr:col>13</xdr:col>
                    <xdr:colOff>142875</xdr:colOff>
                    <xdr:row>279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559" r:id="rId363" name="Group Box 511">
              <controlPr defaultSize="0" autoFill="0" autoPict="0">
                <anchor moveWithCells="1" sizeWithCells="1">
                  <from>
                    <xdr:col>8</xdr:col>
                    <xdr:colOff>9525</xdr:colOff>
                    <xdr:row>279</xdr:row>
                    <xdr:rowOff>66675</xdr:rowOff>
                  </from>
                  <to>
                    <xdr:col>14</xdr:col>
                    <xdr:colOff>19050</xdr:colOff>
                    <xdr:row>279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GE24"/>
  <sheetViews>
    <sheetView showGridLines="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3.50390625" style="0" bestFit="1" customWidth="1"/>
    <col min="3" max="3" width="13.00390625" style="0" customWidth="1"/>
    <col min="4" max="10" width="11.125" style="0" customWidth="1"/>
  </cols>
  <sheetData>
    <row r="1" ht="13.5" customHeight="1"/>
    <row r="2" ht="21.75" customHeight="1"/>
    <row r="3" ht="16.5" customHeight="1"/>
    <row r="4" spans="1:10" ht="28.5" customHeight="1">
      <c r="A4" s="71"/>
      <c r="B4" s="71" t="s">
        <v>0</v>
      </c>
      <c r="C4" s="71" t="s">
        <v>11</v>
      </c>
      <c r="D4" s="71" t="s">
        <v>131</v>
      </c>
      <c r="E4" s="72" t="s">
        <v>41</v>
      </c>
      <c r="F4" s="72" t="s">
        <v>42</v>
      </c>
      <c r="G4" s="130" t="s">
        <v>132</v>
      </c>
      <c r="H4" s="131" t="s">
        <v>43</v>
      </c>
      <c r="I4" s="73" t="s">
        <v>45</v>
      </c>
      <c r="J4" s="73" t="s">
        <v>44</v>
      </c>
    </row>
    <row r="5" spans="1:187" ht="21.95" customHeight="1">
      <c r="A5" s="70">
        <v>1</v>
      </c>
      <c r="B5" s="20">
        <f>'氏名等'!B5</f>
        <v>0</v>
      </c>
      <c r="C5" s="20">
        <f>'氏名等'!C5</f>
        <v>0</v>
      </c>
      <c r="D5" s="135">
        <v>1</v>
      </c>
      <c r="E5" s="13">
        <v>1</v>
      </c>
      <c r="F5" s="13">
        <v>1</v>
      </c>
      <c r="G5" s="13">
        <v>1</v>
      </c>
      <c r="H5" s="13">
        <v>2</v>
      </c>
      <c r="I5" s="13">
        <v>1</v>
      </c>
      <c r="J5" s="13">
        <v>1</v>
      </c>
      <c r="GE5">
        <v>1</v>
      </c>
    </row>
    <row r="6" spans="1:10" ht="21.95" customHeight="1">
      <c r="A6" s="70">
        <v>2</v>
      </c>
      <c r="B6" s="20">
        <f>'氏名等'!B6</f>
        <v>0</v>
      </c>
      <c r="C6" s="20">
        <f>'氏名等'!C6</f>
        <v>0</v>
      </c>
      <c r="D6" s="135">
        <v>1</v>
      </c>
      <c r="E6" s="13">
        <v>1</v>
      </c>
      <c r="F6" s="13">
        <v>1</v>
      </c>
      <c r="G6" s="13">
        <v>1</v>
      </c>
      <c r="H6" s="13">
        <v>2</v>
      </c>
      <c r="I6" s="13">
        <v>1</v>
      </c>
      <c r="J6" s="13">
        <v>1</v>
      </c>
    </row>
    <row r="7" spans="1:10" ht="21.95" customHeight="1">
      <c r="A7" s="70">
        <v>3</v>
      </c>
      <c r="B7" s="20">
        <f>'氏名等'!B7</f>
        <v>0</v>
      </c>
      <c r="C7" s="20">
        <f>'氏名等'!C7</f>
        <v>0</v>
      </c>
      <c r="D7" s="135">
        <v>1</v>
      </c>
      <c r="E7" s="13">
        <v>1</v>
      </c>
      <c r="F7" s="13">
        <v>1</v>
      </c>
      <c r="G7" s="13">
        <v>1</v>
      </c>
      <c r="H7" s="13">
        <v>2</v>
      </c>
      <c r="I7" s="13">
        <v>1</v>
      </c>
      <c r="J7" s="13">
        <v>1</v>
      </c>
    </row>
    <row r="8" spans="1:10" ht="21.95" customHeight="1">
      <c r="A8" s="70">
        <v>4</v>
      </c>
      <c r="B8" s="20">
        <f>'氏名等'!B8</f>
        <v>0</v>
      </c>
      <c r="C8" s="20">
        <f>'氏名等'!C8</f>
        <v>0</v>
      </c>
      <c r="D8" s="135">
        <v>1</v>
      </c>
      <c r="E8" s="13">
        <v>1</v>
      </c>
      <c r="F8" s="13">
        <v>1</v>
      </c>
      <c r="G8" s="13">
        <v>1</v>
      </c>
      <c r="H8" s="13">
        <v>2</v>
      </c>
      <c r="I8" s="13">
        <v>1</v>
      </c>
      <c r="J8" s="13">
        <v>1</v>
      </c>
    </row>
    <row r="9" spans="1:10" ht="21.95" customHeight="1">
      <c r="A9" s="70">
        <v>5</v>
      </c>
      <c r="B9" s="20">
        <f>'氏名等'!B9</f>
        <v>0</v>
      </c>
      <c r="C9" s="20">
        <f>'氏名等'!C9</f>
        <v>0</v>
      </c>
      <c r="D9" s="135">
        <v>1</v>
      </c>
      <c r="E9" s="13">
        <v>1</v>
      </c>
      <c r="F9" s="13">
        <v>1</v>
      </c>
      <c r="G9" s="13">
        <v>1</v>
      </c>
      <c r="H9" s="13">
        <v>2</v>
      </c>
      <c r="I9" s="13">
        <v>1</v>
      </c>
      <c r="J9" s="13">
        <v>1</v>
      </c>
    </row>
    <row r="10" spans="1:10" ht="21.95" customHeight="1">
      <c r="A10" s="70">
        <v>6</v>
      </c>
      <c r="B10" s="20">
        <f>'氏名等'!B10</f>
        <v>0</v>
      </c>
      <c r="C10" s="20">
        <f>'氏名等'!C10</f>
        <v>0</v>
      </c>
      <c r="D10" s="135">
        <v>1</v>
      </c>
      <c r="E10" s="13">
        <v>1</v>
      </c>
      <c r="F10" s="13">
        <v>1</v>
      </c>
      <c r="G10" s="13">
        <v>1</v>
      </c>
      <c r="H10" s="13">
        <v>2</v>
      </c>
      <c r="I10" s="13">
        <v>1</v>
      </c>
      <c r="J10" s="13">
        <v>1</v>
      </c>
    </row>
    <row r="11" spans="1:10" ht="21.95" customHeight="1">
      <c r="A11" s="70">
        <v>7</v>
      </c>
      <c r="B11" s="20">
        <f>'氏名等'!B11</f>
        <v>0</v>
      </c>
      <c r="C11" s="20">
        <f>'氏名等'!C11</f>
        <v>0</v>
      </c>
      <c r="D11" s="135">
        <v>1</v>
      </c>
      <c r="E11" s="13">
        <v>1</v>
      </c>
      <c r="F11" s="13">
        <v>1</v>
      </c>
      <c r="G11" s="13">
        <v>1</v>
      </c>
      <c r="H11" s="13">
        <v>2</v>
      </c>
      <c r="I11" s="13">
        <v>1</v>
      </c>
      <c r="J11" s="13">
        <v>1</v>
      </c>
    </row>
    <row r="12" spans="1:10" ht="21.95" customHeight="1">
      <c r="A12" s="70">
        <v>8</v>
      </c>
      <c r="B12" s="20">
        <f>'氏名等'!B12</f>
        <v>0</v>
      </c>
      <c r="C12" s="20">
        <f>'氏名等'!C12</f>
        <v>0</v>
      </c>
      <c r="D12" s="135">
        <v>1</v>
      </c>
      <c r="E12" s="13">
        <v>1</v>
      </c>
      <c r="F12" s="13">
        <v>1</v>
      </c>
      <c r="G12" s="13">
        <v>1</v>
      </c>
      <c r="H12" s="13">
        <v>2</v>
      </c>
      <c r="I12" s="13">
        <v>1</v>
      </c>
      <c r="J12" s="13">
        <v>1</v>
      </c>
    </row>
    <row r="13" spans="1:10" ht="21.95" customHeight="1">
      <c r="A13" s="70">
        <v>9</v>
      </c>
      <c r="B13" s="20">
        <f>'氏名等'!B13</f>
        <v>0</v>
      </c>
      <c r="C13" s="20">
        <f>'氏名等'!C13</f>
        <v>0</v>
      </c>
      <c r="D13" s="135">
        <v>1</v>
      </c>
      <c r="E13" s="13">
        <v>1</v>
      </c>
      <c r="F13" s="13">
        <v>1</v>
      </c>
      <c r="G13" s="13">
        <v>1</v>
      </c>
      <c r="H13" s="13">
        <v>2</v>
      </c>
      <c r="I13" s="13">
        <v>1</v>
      </c>
      <c r="J13" s="13">
        <v>1</v>
      </c>
    </row>
    <row r="14" spans="1:10" ht="21.95" customHeight="1">
      <c r="A14" s="70">
        <v>10</v>
      </c>
      <c r="B14" s="20">
        <f>'氏名等'!B14</f>
        <v>0</v>
      </c>
      <c r="C14" s="20">
        <f>'氏名等'!C14</f>
        <v>0</v>
      </c>
      <c r="D14" s="135">
        <v>1</v>
      </c>
      <c r="E14" s="13">
        <v>1</v>
      </c>
      <c r="F14" s="13">
        <v>1</v>
      </c>
      <c r="G14" s="13">
        <v>1</v>
      </c>
      <c r="H14" s="13">
        <v>2</v>
      </c>
      <c r="I14" s="13">
        <v>1</v>
      </c>
      <c r="J14" s="13">
        <v>1</v>
      </c>
    </row>
    <row r="15" spans="1:10" ht="21.95" customHeight="1">
      <c r="A15" s="70">
        <v>11</v>
      </c>
      <c r="B15" s="20">
        <f>'氏名等'!B15</f>
        <v>0</v>
      </c>
      <c r="C15" s="20">
        <f>'氏名等'!C15</f>
        <v>0</v>
      </c>
      <c r="D15" s="135">
        <v>1</v>
      </c>
      <c r="E15" s="13">
        <v>1</v>
      </c>
      <c r="F15" s="13">
        <v>1</v>
      </c>
      <c r="G15" s="13">
        <v>1</v>
      </c>
      <c r="H15" s="13">
        <v>2</v>
      </c>
      <c r="I15" s="13">
        <v>1</v>
      </c>
      <c r="J15" s="13">
        <v>1</v>
      </c>
    </row>
    <row r="16" spans="1:10" ht="21.95" customHeight="1">
      <c r="A16" s="70">
        <v>12</v>
      </c>
      <c r="B16" s="20">
        <f>'氏名等'!B16</f>
        <v>0</v>
      </c>
      <c r="C16" s="20">
        <f>'氏名等'!C16</f>
        <v>0</v>
      </c>
      <c r="D16" s="135">
        <v>1</v>
      </c>
      <c r="E16" s="13">
        <v>1</v>
      </c>
      <c r="F16" s="13">
        <v>1</v>
      </c>
      <c r="G16" s="13">
        <v>1</v>
      </c>
      <c r="H16" s="13">
        <v>2</v>
      </c>
      <c r="I16" s="13">
        <v>1</v>
      </c>
      <c r="J16" s="13">
        <v>1</v>
      </c>
    </row>
    <row r="17" spans="1:10" ht="21.95" customHeight="1">
      <c r="A17" s="70">
        <v>13</v>
      </c>
      <c r="B17" s="20">
        <f>'氏名等'!B17</f>
        <v>0</v>
      </c>
      <c r="C17" s="20">
        <f>'氏名等'!C17</f>
        <v>0</v>
      </c>
      <c r="D17" s="135">
        <v>1</v>
      </c>
      <c r="E17" s="13">
        <v>1</v>
      </c>
      <c r="F17" s="13">
        <v>1</v>
      </c>
      <c r="G17" s="13">
        <v>1</v>
      </c>
      <c r="H17" s="13">
        <v>2</v>
      </c>
      <c r="I17" s="13">
        <v>1</v>
      </c>
      <c r="J17" s="13">
        <v>1</v>
      </c>
    </row>
    <row r="18" spans="1:10" ht="21.95" customHeight="1">
      <c r="A18" s="70">
        <v>14</v>
      </c>
      <c r="B18" s="20">
        <f>'氏名等'!B18</f>
        <v>0</v>
      </c>
      <c r="C18" s="20">
        <f>'氏名等'!C18</f>
        <v>0</v>
      </c>
      <c r="D18" s="135">
        <v>1</v>
      </c>
      <c r="E18" s="13">
        <v>1</v>
      </c>
      <c r="F18" s="13">
        <v>1</v>
      </c>
      <c r="G18" s="13">
        <v>1</v>
      </c>
      <c r="H18" s="13">
        <v>2</v>
      </c>
      <c r="I18" s="13">
        <v>1</v>
      </c>
      <c r="J18" s="13">
        <v>1</v>
      </c>
    </row>
    <row r="19" spans="1:10" ht="21.95" customHeight="1">
      <c r="A19" s="70">
        <v>15</v>
      </c>
      <c r="B19" s="20">
        <f>'氏名等'!B19</f>
        <v>0</v>
      </c>
      <c r="C19" s="20">
        <f>'氏名等'!C19</f>
        <v>0</v>
      </c>
      <c r="D19" s="135">
        <v>1</v>
      </c>
      <c r="E19" s="13">
        <v>1</v>
      </c>
      <c r="F19" s="13">
        <v>1</v>
      </c>
      <c r="G19" s="13">
        <v>1</v>
      </c>
      <c r="H19" s="13">
        <v>2</v>
      </c>
      <c r="I19" s="13">
        <v>1</v>
      </c>
      <c r="J19" s="13">
        <v>1</v>
      </c>
    </row>
    <row r="20" spans="1:10" ht="21.95" customHeight="1">
      <c r="A20" s="70">
        <v>16</v>
      </c>
      <c r="B20" s="20">
        <f>'氏名等'!B20</f>
        <v>0</v>
      </c>
      <c r="C20" s="20">
        <f>'氏名等'!C20</f>
        <v>0</v>
      </c>
      <c r="D20" s="135">
        <v>1</v>
      </c>
      <c r="E20" s="13">
        <v>1</v>
      </c>
      <c r="F20" s="13">
        <v>1</v>
      </c>
      <c r="G20" s="13">
        <v>1</v>
      </c>
      <c r="H20" s="13">
        <v>2</v>
      </c>
      <c r="I20" s="13">
        <v>1</v>
      </c>
      <c r="J20" s="13">
        <v>1</v>
      </c>
    </row>
    <row r="21" spans="1:10" ht="21.95" customHeight="1">
      <c r="A21" s="70">
        <v>17</v>
      </c>
      <c r="B21" s="20">
        <f>'氏名等'!B21</f>
        <v>0</v>
      </c>
      <c r="C21" s="20">
        <f>'氏名等'!C21</f>
        <v>0</v>
      </c>
      <c r="D21" s="135">
        <v>1</v>
      </c>
      <c r="E21" s="13">
        <v>1</v>
      </c>
      <c r="F21" s="13">
        <v>1</v>
      </c>
      <c r="G21" s="13">
        <v>1</v>
      </c>
      <c r="H21" s="13">
        <v>2</v>
      </c>
      <c r="I21" s="13">
        <v>1</v>
      </c>
      <c r="J21" s="13">
        <v>1</v>
      </c>
    </row>
    <row r="22" spans="1:10" ht="21.95" customHeight="1">
      <c r="A22" s="70">
        <v>18</v>
      </c>
      <c r="B22" s="20">
        <f>'氏名等'!B22</f>
        <v>0</v>
      </c>
      <c r="C22" s="20">
        <f>'氏名等'!C22</f>
        <v>0</v>
      </c>
      <c r="D22" s="135">
        <v>1</v>
      </c>
      <c r="E22" s="13">
        <v>1</v>
      </c>
      <c r="F22" s="13">
        <v>1</v>
      </c>
      <c r="G22" s="13">
        <v>1</v>
      </c>
      <c r="H22" s="13">
        <v>2</v>
      </c>
      <c r="I22" s="13">
        <v>1</v>
      </c>
      <c r="J22" s="13">
        <v>1</v>
      </c>
    </row>
    <row r="23" spans="1:10" ht="21.95" customHeight="1">
      <c r="A23" s="70">
        <v>19</v>
      </c>
      <c r="B23" s="20">
        <f>'氏名等'!B23</f>
        <v>0</v>
      </c>
      <c r="C23" s="20">
        <f>'氏名等'!C23</f>
        <v>0</v>
      </c>
      <c r="D23" s="135">
        <v>1</v>
      </c>
      <c r="E23" s="13">
        <v>1</v>
      </c>
      <c r="F23" s="13">
        <v>1</v>
      </c>
      <c r="G23" s="13">
        <v>1</v>
      </c>
      <c r="H23" s="13">
        <v>2</v>
      </c>
      <c r="I23" s="13">
        <v>1</v>
      </c>
      <c r="J23" s="13">
        <v>1</v>
      </c>
    </row>
    <row r="24" spans="1:10" ht="21.95" customHeight="1">
      <c r="A24" s="70">
        <v>20</v>
      </c>
      <c r="B24" s="20">
        <f>'氏名等'!B24</f>
        <v>0</v>
      </c>
      <c r="C24" s="20">
        <f>'氏名等'!C24</f>
        <v>0</v>
      </c>
      <c r="D24" s="135">
        <v>1</v>
      </c>
      <c r="E24" s="13">
        <v>1</v>
      </c>
      <c r="F24" s="13">
        <v>1</v>
      </c>
      <c r="G24" s="13">
        <v>1</v>
      </c>
      <c r="H24" s="13">
        <v>2</v>
      </c>
      <c r="I24" s="13">
        <v>1</v>
      </c>
      <c r="J24" s="13">
        <v>1</v>
      </c>
    </row>
  </sheetData>
  <printOptions/>
  <pageMargins left="0.787" right="0.787" top="0.984" bottom="0.984" header="0.512" footer="0.512"/>
  <pageSetup horizontalDpi="360" verticalDpi="36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39" r:id="rId364" name="Option Button 19">
              <controlPr defaultSize="0" autoFill="0" autoLine="0" autoPict="0">
                <anchor moveWithCells="1" sizeWithCells="1">
                  <from>
                    <xdr:col>4</xdr:col>
                    <xdr:colOff>123825</xdr:colOff>
                    <xdr:row>4</xdr:row>
                    <xdr:rowOff>19050</xdr:rowOff>
                  </from>
                  <to>
                    <xdr:col>4</xdr:col>
                    <xdr:colOff>447675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40" r:id="rId365" name="Option Button 20">
              <controlPr defaultSize="0" autoFill="0" autoLine="0" autoPict="0">
                <anchor moveWithCells="1" sizeWithCells="1">
                  <from>
                    <xdr:col>4</xdr:col>
                    <xdr:colOff>409575</xdr:colOff>
                    <xdr:row>4</xdr:row>
                    <xdr:rowOff>19050</xdr:rowOff>
                  </from>
                  <to>
                    <xdr:col>4</xdr:col>
                    <xdr:colOff>733425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42" r:id="rId366" name="Group Box 22">
              <controlPr defaultSize="0" autoFill="0" autoPict="0">
                <anchor moveWithCells="1" sizeWithCells="1">
                  <from>
                    <xdr:col>4</xdr:col>
                    <xdr:colOff>104775</xdr:colOff>
                    <xdr:row>4</xdr:row>
                    <xdr:rowOff>9525</xdr:rowOff>
                  </from>
                  <to>
                    <xdr:col>4</xdr:col>
                    <xdr:colOff>762000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46" r:id="rId367" name="Option Button 26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4</xdr:row>
                    <xdr:rowOff>19050</xdr:rowOff>
                  </from>
                  <to>
                    <xdr:col>5</xdr:col>
                    <xdr:colOff>447675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47" r:id="rId368" name="Option Button 27">
              <controlPr defaultSize="0" autoFill="0" autoLine="0" autoPict="0">
                <anchor moveWithCells="1" sizeWithCells="1">
                  <from>
                    <xdr:col>5</xdr:col>
                    <xdr:colOff>409575</xdr:colOff>
                    <xdr:row>4</xdr:row>
                    <xdr:rowOff>19050</xdr:rowOff>
                  </from>
                  <to>
                    <xdr:col>5</xdr:col>
                    <xdr:colOff>733425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48" r:id="rId369" name="Group Box 28">
              <controlPr defaultSize="0" autoFill="0" autoPict="0">
                <anchor moveWithCells="1" sizeWithCells="1">
                  <from>
                    <xdr:col>5</xdr:col>
                    <xdr:colOff>104775</xdr:colOff>
                    <xdr:row>4</xdr:row>
                    <xdr:rowOff>9525</xdr:rowOff>
                  </from>
                  <to>
                    <xdr:col>5</xdr:col>
                    <xdr:colOff>762000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55" r:id="rId370" name="Option Button 35">
              <controlPr defaultSize="0" autoFill="0" autoLine="0" autoPict="0">
                <anchor moveWithCells="1" sizeWithCells="1">
                  <from>
                    <xdr:col>6</xdr:col>
                    <xdr:colOff>123825</xdr:colOff>
                    <xdr:row>4</xdr:row>
                    <xdr:rowOff>19050</xdr:rowOff>
                  </from>
                  <to>
                    <xdr:col>6</xdr:col>
                    <xdr:colOff>447675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56" r:id="rId371" name="Option Button 36">
              <controlPr defaultSize="0" autoFill="0" autoLine="0" autoPict="0">
                <anchor moveWithCells="1" sizeWithCells="1">
                  <from>
                    <xdr:col>6</xdr:col>
                    <xdr:colOff>409575</xdr:colOff>
                    <xdr:row>4</xdr:row>
                    <xdr:rowOff>19050</xdr:rowOff>
                  </from>
                  <to>
                    <xdr:col>6</xdr:col>
                    <xdr:colOff>733425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57" r:id="rId372" name="Group Box 37">
              <controlPr defaultSize="0" autoFill="0" autoPict="0">
                <anchor moveWithCells="1" sizeWithCells="1">
                  <from>
                    <xdr:col>6</xdr:col>
                    <xdr:colOff>104775</xdr:colOff>
                    <xdr:row>4</xdr:row>
                    <xdr:rowOff>9525</xdr:rowOff>
                  </from>
                  <to>
                    <xdr:col>6</xdr:col>
                    <xdr:colOff>762000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874" r:id="rId373" name="Option Button 754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4</xdr:row>
                    <xdr:rowOff>19050</xdr:rowOff>
                  </from>
                  <to>
                    <xdr:col>3</xdr:col>
                    <xdr:colOff>447675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875" r:id="rId374" name="Option Button 755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4</xdr:row>
                    <xdr:rowOff>19050</xdr:rowOff>
                  </from>
                  <to>
                    <xdr:col>3</xdr:col>
                    <xdr:colOff>733425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876" r:id="rId375" name="Group Box 756">
              <controlPr defaultSize="0" autoFill="0" autoPict="0">
                <anchor moveWithCells="1" sizeWithCells="1">
                  <from>
                    <xdr:col>3</xdr:col>
                    <xdr:colOff>104775</xdr:colOff>
                    <xdr:row>4</xdr:row>
                    <xdr:rowOff>9525</xdr:rowOff>
                  </from>
                  <to>
                    <xdr:col>3</xdr:col>
                    <xdr:colOff>762000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882" r:id="rId376" name="Option Button 762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6</xdr:row>
                    <xdr:rowOff>19050</xdr:rowOff>
                  </from>
                  <to>
                    <xdr:col>3</xdr:col>
                    <xdr:colOff>447675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883" r:id="rId377" name="Option Button 763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6</xdr:row>
                    <xdr:rowOff>19050</xdr:rowOff>
                  </from>
                  <to>
                    <xdr:col>3</xdr:col>
                    <xdr:colOff>733425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884" r:id="rId378" name="Group Box 764">
              <controlPr defaultSize="0" autoFill="0" autoPict="0">
                <anchor moveWithCells="1" sizeWithCells="1">
                  <from>
                    <xdr:col>3</xdr:col>
                    <xdr:colOff>104775</xdr:colOff>
                    <xdr:row>6</xdr:row>
                    <xdr:rowOff>9525</xdr:rowOff>
                  </from>
                  <to>
                    <xdr:col>3</xdr:col>
                    <xdr:colOff>762000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886" r:id="rId379" name="Option Button 766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7</xdr:row>
                    <xdr:rowOff>19050</xdr:rowOff>
                  </from>
                  <to>
                    <xdr:col>3</xdr:col>
                    <xdr:colOff>447675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887" r:id="rId380" name="Option Button 767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7</xdr:row>
                    <xdr:rowOff>19050</xdr:rowOff>
                  </from>
                  <to>
                    <xdr:col>3</xdr:col>
                    <xdr:colOff>733425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888" r:id="rId381" name="Group Box 768">
              <controlPr defaultSize="0" autoFill="0" autoPict="0">
                <anchor moveWithCells="1" sizeWithCells="1">
                  <from>
                    <xdr:col>3</xdr:col>
                    <xdr:colOff>104775</xdr:colOff>
                    <xdr:row>7</xdr:row>
                    <xdr:rowOff>9525</xdr:rowOff>
                  </from>
                  <to>
                    <xdr:col>3</xdr:col>
                    <xdr:colOff>762000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890" r:id="rId382" name="Option Button 770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8</xdr:row>
                    <xdr:rowOff>19050</xdr:rowOff>
                  </from>
                  <to>
                    <xdr:col>3</xdr:col>
                    <xdr:colOff>447675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891" r:id="rId383" name="Option Button 771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8</xdr:row>
                    <xdr:rowOff>19050</xdr:rowOff>
                  </from>
                  <to>
                    <xdr:col>3</xdr:col>
                    <xdr:colOff>733425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892" r:id="rId384" name="Group Box 772">
              <controlPr defaultSize="0" autoFill="0" autoPict="0">
                <anchor moveWithCells="1" sizeWithCells="1">
                  <from>
                    <xdr:col>3</xdr:col>
                    <xdr:colOff>104775</xdr:colOff>
                    <xdr:row>8</xdr:row>
                    <xdr:rowOff>9525</xdr:rowOff>
                  </from>
                  <to>
                    <xdr:col>3</xdr:col>
                    <xdr:colOff>762000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898" r:id="rId385" name="Option Button 778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10</xdr:row>
                    <xdr:rowOff>19050</xdr:rowOff>
                  </from>
                  <to>
                    <xdr:col>3</xdr:col>
                    <xdr:colOff>447675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899" r:id="rId386" name="Option Button 779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10</xdr:row>
                    <xdr:rowOff>19050</xdr:rowOff>
                  </from>
                  <to>
                    <xdr:col>3</xdr:col>
                    <xdr:colOff>733425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00" r:id="rId387" name="Group Box 780">
              <controlPr defaultSize="0" autoFill="0" autoPict="0">
                <anchor moveWithCells="1" sizeWithCells="1">
                  <from>
                    <xdr:col>3</xdr:col>
                    <xdr:colOff>104775</xdr:colOff>
                    <xdr:row>10</xdr:row>
                    <xdr:rowOff>9525</xdr:rowOff>
                  </from>
                  <to>
                    <xdr:col>3</xdr:col>
                    <xdr:colOff>762000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02" r:id="rId388" name="Option Button 782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11</xdr:row>
                    <xdr:rowOff>19050</xdr:rowOff>
                  </from>
                  <to>
                    <xdr:col>3</xdr:col>
                    <xdr:colOff>447675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03" r:id="rId389" name="Option Button 783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11</xdr:row>
                    <xdr:rowOff>19050</xdr:rowOff>
                  </from>
                  <to>
                    <xdr:col>3</xdr:col>
                    <xdr:colOff>733425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04" r:id="rId390" name="Group Box 784">
              <controlPr defaultSize="0" autoFill="0" autoPict="0">
                <anchor moveWithCells="1" sizeWithCells="1">
                  <from>
                    <xdr:col>3</xdr:col>
                    <xdr:colOff>104775</xdr:colOff>
                    <xdr:row>11</xdr:row>
                    <xdr:rowOff>9525</xdr:rowOff>
                  </from>
                  <to>
                    <xdr:col>3</xdr:col>
                    <xdr:colOff>762000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10" r:id="rId391" name="Option Button 790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13</xdr:row>
                    <xdr:rowOff>19050</xdr:rowOff>
                  </from>
                  <to>
                    <xdr:col>3</xdr:col>
                    <xdr:colOff>447675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11" r:id="rId392" name="Option Button 791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13</xdr:row>
                    <xdr:rowOff>19050</xdr:rowOff>
                  </from>
                  <to>
                    <xdr:col>3</xdr:col>
                    <xdr:colOff>733425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12" r:id="rId393" name="Group Box 792">
              <controlPr defaultSize="0" autoFill="0" autoPict="0">
                <anchor moveWithCells="1" sizeWithCells="1">
                  <from>
                    <xdr:col>3</xdr:col>
                    <xdr:colOff>104775</xdr:colOff>
                    <xdr:row>13</xdr:row>
                    <xdr:rowOff>9525</xdr:rowOff>
                  </from>
                  <to>
                    <xdr:col>3</xdr:col>
                    <xdr:colOff>762000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14" r:id="rId394" name="Option Button 794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14</xdr:row>
                    <xdr:rowOff>19050</xdr:rowOff>
                  </from>
                  <to>
                    <xdr:col>3</xdr:col>
                    <xdr:colOff>447675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15" r:id="rId395" name="Option Button 795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14</xdr:row>
                    <xdr:rowOff>19050</xdr:rowOff>
                  </from>
                  <to>
                    <xdr:col>3</xdr:col>
                    <xdr:colOff>733425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16" r:id="rId396" name="Group Box 796">
              <controlPr defaultSize="0" autoFill="0" autoPict="0">
                <anchor moveWithCells="1" sizeWithCells="1">
                  <from>
                    <xdr:col>3</xdr:col>
                    <xdr:colOff>104775</xdr:colOff>
                    <xdr:row>14</xdr:row>
                    <xdr:rowOff>9525</xdr:rowOff>
                  </from>
                  <to>
                    <xdr:col>3</xdr:col>
                    <xdr:colOff>762000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18" r:id="rId397" name="Option Button 798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15</xdr:row>
                    <xdr:rowOff>19050</xdr:rowOff>
                  </from>
                  <to>
                    <xdr:col>3</xdr:col>
                    <xdr:colOff>447675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19" r:id="rId398" name="Option Button 799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15</xdr:row>
                    <xdr:rowOff>19050</xdr:rowOff>
                  </from>
                  <to>
                    <xdr:col>3</xdr:col>
                    <xdr:colOff>733425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20" r:id="rId399" name="Group Box 800">
              <controlPr defaultSize="0" autoFill="0" autoPict="0">
                <anchor moveWithCells="1" sizeWithCells="1">
                  <from>
                    <xdr:col>3</xdr:col>
                    <xdr:colOff>104775</xdr:colOff>
                    <xdr:row>15</xdr:row>
                    <xdr:rowOff>9525</xdr:rowOff>
                  </from>
                  <to>
                    <xdr:col>3</xdr:col>
                    <xdr:colOff>762000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22" r:id="rId400" name="Option Button 802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16</xdr:row>
                    <xdr:rowOff>19050</xdr:rowOff>
                  </from>
                  <to>
                    <xdr:col>3</xdr:col>
                    <xdr:colOff>447675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23" r:id="rId401" name="Option Button 803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16</xdr:row>
                    <xdr:rowOff>19050</xdr:rowOff>
                  </from>
                  <to>
                    <xdr:col>3</xdr:col>
                    <xdr:colOff>733425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24" r:id="rId402" name="Group Box 804">
              <controlPr defaultSize="0" autoFill="0" autoPict="0">
                <anchor moveWithCells="1" sizeWithCells="1">
                  <from>
                    <xdr:col>3</xdr:col>
                    <xdr:colOff>104775</xdr:colOff>
                    <xdr:row>16</xdr:row>
                    <xdr:rowOff>9525</xdr:rowOff>
                  </from>
                  <to>
                    <xdr:col>3</xdr:col>
                    <xdr:colOff>762000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26" r:id="rId403" name="Option Button 806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17</xdr:row>
                    <xdr:rowOff>19050</xdr:rowOff>
                  </from>
                  <to>
                    <xdr:col>3</xdr:col>
                    <xdr:colOff>447675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27" r:id="rId404" name="Option Button 807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17</xdr:row>
                    <xdr:rowOff>19050</xdr:rowOff>
                  </from>
                  <to>
                    <xdr:col>3</xdr:col>
                    <xdr:colOff>733425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28" r:id="rId405" name="Group Box 808">
              <controlPr defaultSize="0" autoFill="0" autoPict="0">
                <anchor moveWithCells="1" sizeWithCells="1">
                  <from>
                    <xdr:col>3</xdr:col>
                    <xdr:colOff>104775</xdr:colOff>
                    <xdr:row>17</xdr:row>
                    <xdr:rowOff>9525</xdr:rowOff>
                  </from>
                  <to>
                    <xdr:col>3</xdr:col>
                    <xdr:colOff>762000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30" r:id="rId406" name="Option Button 810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18</xdr:row>
                    <xdr:rowOff>19050</xdr:rowOff>
                  </from>
                  <to>
                    <xdr:col>3</xdr:col>
                    <xdr:colOff>447675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31" r:id="rId407" name="Option Button 811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18</xdr:row>
                    <xdr:rowOff>19050</xdr:rowOff>
                  </from>
                  <to>
                    <xdr:col>3</xdr:col>
                    <xdr:colOff>733425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32" r:id="rId408" name="Group Box 812">
              <controlPr defaultSize="0" autoFill="0" autoPict="0">
                <anchor moveWithCells="1" sizeWithCells="1">
                  <from>
                    <xdr:col>3</xdr:col>
                    <xdr:colOff>104775</xdr:colOff>
                    <xdr:row>18</xdr:row>
                    <xdr:rowOff>9525</xdr:rowOff>
                  </from>
                  <to>
                    <xdr:col>3</xdr:col>
                    <xdr:colOff>762000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34" r:id="rId409" name="Option Button 814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19</xdr:row>
                    <xdr:rowOff>19050</xdr:rowOff>
                  </from>
                  <to>
                    <xdr:col>3</xdr:col>
                    <xdr:colOff>447675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35" r:id="rId410" name="Option Button 815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19</xdr:row>
                    <xdr:rowOff>19050</xdr:rowOff>
                  </from>
                  <to>
                    <xdr:col>3</xdr:col>
                    <xdr:colOff>733425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36" r:id="rId411" name="Group Box 816">
              <controlPr defaultSize="0" autoFill="0" autoPict="0">
                <anchor moveWithCells="1" sizeWithCells="1">
                  <from>
                    <xdr:col>3</xdr:col>
                    <xdr:colOff>104775</xdr:colOff>
                    <xdr:row>19</xdr:row>
                    <xdr:rowOff>9525</xdr:rowOff>
                  </from>
                  <to>
                    <xdr:col>3</xdr:col>
                    <xdr:colOff>762000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38" r:id="rId412" name="Option Button 818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20</xdr:row>
                    <xdr:rowOff>19050</xdr:rowOff>
                  </from>
                  <to>
                    <xdr:col>3</xdr:col>
                    <xdr:colOff>447675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39" r:id="rId413" name="Option Button 819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20</xdr:row>
                    <xdr:rowOff>19050</xdr:rowOff>
                  </from>
                  <to>
                    <xdr:col>3</xdr:col>
                    <xdr:colOff>733425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40" r:id="rId414" name="Group Box 820">
              <controlPr defaultSize="0" autoFill="0" autoPict="0">
                <anchor moveWithCells="1" sizeWithCells="1">
                  <from>
                    <xdr:col>3</xdr:col>
                    <xdr:colOff>104775</xdr:colOff>
                    <xdr:row>20</xdr:row>
                    <xdr:rowOff>9525</xdr:rowOff>
                  </from>
                  <to>
                    <xdr:col>3</xdr:col>
                    <xdr:colOff>762000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42" r:id="rId415" name="Option Button 822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21</xdr:row>
                    <xdr:rowOff>19050</xdr:rowOff>
                  </from>
                  <to>
                    <xdr:col>3</xdr:col>
                    <xdr:colOff>447675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43" r:id="rId416" name="Option Button 823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21</xdr:row>
                    <xdr:rowOff>19050</xdr:rowOff>
                  </from>
                  <to>
                    <xdr:col>3</xdr:col>
                    <xdr:colOff>733425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44" r:id="rId417" name="Group Box 824">
              <controlPr defaultSize="0" autoFill="0" autoPict="0">
                <anchor moveWithCells="1" sizeWithCells="1">
                  <from>
                    <xdr:col>3</xdr:col>
                    <xdr:colOff>104775</xdr:colOff>
                    <xdr:row>21</xdr:row>
                    <xdr:rowOff>9525</xdr:rowOff>
                  </from>
                  <to>
                    <xdr:col>3</xdr:col>
                    <xdr:colOff>762000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46" r:id="rId418" name="Option Button 826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22</xdr:row>
                    <xdr:rowOff>19050</xdr:rowOff>
                  </from>
                  <to>
                    <xdr:col>3</xdr:col>
                    <xdr:colOff>447675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47" r:id="rId419" name="Option Button 827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22</xdr:row>
                    <xdr:rowOff>19050</xdr:rowOff>
                  </from>
                  <to>
                    <xdr:col>3</xdr:col>
                    <xdr:colOff>733425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48" r:id="rId420" name="Group Box 828">
              <controlPr defaultSize="0" autoFill="0" autoPict="0">
                <anchor moveWithCells="1" sizeWithCells="1">
                  <from>
                    <xdr:col>3</xdr:col>
                    <xdr:colOff>104775</xdr:colOff>
                    <xdr:row>22</xdr:row>
                    <xdr:rowOff>9525</xdr:rowOff>
                  </from>
                  <to>
                    <xdr:col>3</xdr:col>
                    <xdr:colOff>762000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50" r:id="rId421" name="Option Button 830">
              <controlPr defaultSize="0" autoFill="0" autoLine="0" autoPict="0">
                <anchor moveWithCells="1" sizeWithCells="1">
                  <from>
                    <xdr:col>3</xdr:col>
                    <xdr:colOff>123825</xdr:colOff>
                    <xdr:row>23</xdr:row>
                    <xdr:rowOff>19050</xdr:rowOff>
                  </from>
                  <to>
                    <xdr:col>3</xdr:col>
                    <xdr:colOff>447675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51" r:id="rId422" name="Option Button 831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23</xdr:row>
                    <xdr:rowOff>19050</xdr:rowOff>
                  </from>
                  <to>
                    <xdr:col>3</xdr:col>
                    <xdr:colOff>733425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952" r:id="rId423" name="Group Box 832">
              <controlPr defaultSize="0" autoFill="0" autoPict="0">
                <anchor moveWithCells="1" sizeWithCells="1">
                  <from>
                    <xdr:col>3</xdr:col>
                    <xdr:colOff>104775</xdr:colOff>
                    <xdr:row>23</xdr:row>
                    <xdr:rowOff>9525</xdr:rowOff>
                  </from>
                  <to>
                    <xdr:col>3</xdr:col>
                    <xdr:colOff>762000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V21"/>
  <sheetViews>
    <sheetView showGridLines="0"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A4" sqref="A4"/>
    </sheetView>
  </sheetViews>
  <sheetFormatPr defaultColWidth="12.625" defaultRowHeight="13.5"/>
  <cols>
    <col min="1" max="1" width="3.50390625" style="0" bestFit="1" customWidth="1"/>
    <col min="2" max="2" width="24.00390625" style="0" customWidth="1"/>
    <col min="3" max="22" width="6.625" style="0" customWidth="1"/>
  </cols>
  <sheetData>
    <row r="2" ht="21.75" customHeight="1"/>
    <row r="3" ht="16.5" customHeight="1"/>
    <row r="4" spans="1:22" s="61" customFormat="1" ht="16.5" customHeight="1">
      <c r="A4" s="81"/>
      <c r="B4" s="82"/>
      <c r="C4" s="66">
        <v>1</v>
      </c>
      <c r="D4" s="66">
        <v>2</v>
      </c>
      <c r="E4" s="66">
        <v>3</v>
      </c>
      <c r="F4" s="66">
        <v>4</v>
      </c>
      <c r="G4" s="66">
        <v>5</v>
      </c>
      <c r="H4" s="66">
        <v>6</v>
      </c>
      <c r="I4" s="66">
        <v>7</v>
      </c>
      <c r="J4" s="66">
        <v>8</v>
      </c>
      <c r="K4" s="66">
        <v>9</v>
      </c>
      <c r="L4" s="66">
        <v>10</v>
      </c>
      <c r="M4" s="66">
        <v>11</v>
      </c>
      <c r="N4" s="66">
        <v>12</v>
      </c>
      <c r="O4" s="66">
        <v>13</v>
      </c>
      <c r="P4" s="66">
        <v>14</v>
      </c>
      <c r="Q4" s="66">
        <v>15</v>
      </c>
      <c r="R4" s="66">
        <v>16</v>
      </c>
      <c r="S4" s="66">
        <v>17</v>
      </c>
      <c r="T4" s="66">
        <v>18</v>
      </c>
      <c r="U4" s="66">
        <v>19</v>
      </c>
      <c r="V4" s="66">
        <v>20</v>
      </c>
    </row>
    <row r="5" spans="1:22" s="61" customFormat="1" ht="16.5" customHeight="1">
      <c r="A5" s="83"/>
      <c r="B5" s="84"/>
      <c r="C5" s="67">
        <f>'氏名等'!$B$5</f>
        <v>0</v>
      </c>
      <c r="D5" s="67">
        <f>'氏名等'!$B$6</f>
        <v>0</v>
      </c>
      <c r="E5" s="67">
        <f>'氏名等'!$B$7</f>
        <v>0</v>
      </c>
      <c r="F5" s="67">
        <f>'氏名等'!$B$8</f>
        <v>0</v>
      </c>
      <c r="G5" s="67">
        <f>'氏名等'!$B$9</f>
        <v>0</v>
      </c>
      <c r="H5" s="67">
        <f>'氏名等'!$B$10</f>
        <v>0</v>
      </c>
      <c r="I5" s="67">
        <f>'氏名等'!$B$11</f>
        <v>0</v>
      </c>
      <c r="J5" s="67">
        <f>'氏名等'!$B$12</f>
        <v>0</v>
      </c>
      <c r="K5" s="67">
        <f>'氏名等'!$B$13</f>
        <v>0</v>
      </c>
      <c r="L5" s="67">
        <f>'氏名等'!$B$14</f>
        <v>0</v>
      </c>
      <c r="M5" s="67">
        <f>'氏名等'!$B$15</f>
        <v>0</v>
      </c>
      <c r="N5" s="67">
        <f>'氏名等'!$B$16</f>
        <v>0</v>
      </c>
      <c r="O5" s="67">
        <f>'氏名等'!$B$17</f>
        <v>0</v>
      </c>
      <c r="P5" s="67">
        <f>'氏名等'!$B$18</f>
        <v>0</v>
      </c>
      <c r="Q5" s="67">
        <f>'氏名等'!$B$19</f>
        <v>0</v>
      </c>
      <c r="R5" s="67">
        <f>'氏名等'!$B$20</f>
        <v>0</v>
      </c>
      <c r="S5" s="67">
        <f>'氏名等'!$B$21</f>
        <v>0</v>
      </c>
      <c r="T5" s="67">
        <f>'氏名等'!$B$22</f>
        <v>0</v>
      </c>
      <c r="U5" s="67">
        <f>'氏名等'!$B$23</f>
        <v>0</v>
      </c>
      <c r="V5" s="67">
        <f>'氏名等'!$B$24</f>
        <v>0</v>
      </c>
    </row>
    <row r="6" spans="1:22" s="68" customFormat="1" ht="16.5" customHeight="1">
      <c r="A6" s="85"/>
      <c r="B6" s="86"/>
      <c r="C6" s="74" t="str">
        <f>LEFT('氏名等'!$C5,3)</f>
        <v/>
      </c>
      <c r="D6" s="74" t="str">
        <f>LEFT('氏名等'!$C6,3)</f>
        <v/>
      </c>
      <c r="E6" s="74" t="str">
        <f>LEFT('氏名等'!$C7,3)</f>
        <v/>
      </c>
      <c r="F6" s="74" t="str">
        <f>LEFT('氏名等'!$C8,3)</f>
        <v/>
      </c>
      <c r="G6" s="74" t="str">
        <f>LEFT('氏名等'!$C9,3)</f>
        <v/>
      </c>
      <c r="H6" s="74" t="str">
        <f>LEFT('氏名等'!$C10,3)</f>
        <v/>
      </c>
      <c r="I6" s="74" t="str">
        <f>LEFT('氏名等'!$C11,3)</f>
        <v/>
      </c>
      <c r="J6" s="74" t="str">
        <f>LEFT('氏名等'!$C12,3)</f>
        <v/>
      </c>
      <c r="K6" s="74" t="str">
        <f>LEFT('氏名等'!$C13,3)</f>
        <v/>
      </c>
      <c r="L6" s="74" t="str">
        <f>LEFT('氏名等'!$C14,3)</f>
        <v/>
      </c>
      <c r="M6" s="74" t="str">
        <f>LEFT('氏名等'!$C15,3)</f>
        <v/>
      </c>
      <c r="N6" s="74" t="str">
        <f>LEFT('氏名等'!$C16,3)</f>
        <v/>
      </c>
      <c r="O6" s="74" t="str">
        <f>LEFT('氏名等'!$C17,3)</f>
        <v/>
      </c>
      <c r="P6" s="74" t="str">
        <f>LEFT('氏名等'!$C18,3)</f>
        <v/>
      </c>
      <c r="Q6" s="74" t="str">
        <f>LEFT('氏名等'!$C19,3)</f>
        <v/>
      </c>
      <c r="R6" s="74" t="str">
        <f>LEFT('氏名等'!$C20,3)</f>
        <v/>
      </c>
      <c r="S6" s="74" t="str">
        <f>LEFT('氏名等'!$C21,3)</f>
        <v/>
      </c>
      <c r="T6" s="74" t="str">
        <f>LEFT('氏名等'!$C22,3)</f>
        <v/>
      </c>
      <c r="U6" s="74" t="str">
        <f>LEFT('氏名等'!$C23,3)</f>
        <v/>
      </c>
      <c r="V6" s="74" t="str">
        <f>LEFT('氏名等'!$C24,3)</f>
        <v/>
      </c>
    </row>
    <row r="7" spans="1:22" s="64" customFormat="1" ht="26.1" customHeight="1">
      <c r="A7" s="62">
        <v>1</v>
      </c>
      <c r="B7" s="63" t="s">
        <v>5</v>
      </c>
      <c r="C7" s="69" t="b">
        <v>1</v>
      </c>
      <c r="D7" s="69" t="b">
        <v>1</v>
      </c>
      <c r="E7" s="69" t="b">
        <v>1</v>
      </c>
      <c r="F7" s="69" t="b">
        <v>1</v>
      </c>
      <c r="G7" s="69" t="b">
        <v>1</v>
      </c>
      <c r="H7" s="69" t="b">
        <v>1</v>
      </c>
      <c r="I7" s="69" t="b">
        <v>1</v>
      </c>
      <c r="J7" s="69" t="b">
        <v>1</v>
      </c>
      <c r="K7" s="69" t="b">
        <v>1</v>
      </c>
      <c r="L7" s="69" t="b">
        <v>1</v>
      </c>
      <c r="M7" s="69" t="b">
        <v>1</v>
      </c>
      <c r="N7" s="69" t="b">
        <v>1</v>
      </c>
      <c r="O7" s="69" t="b">
        <v>1</v>
      </c>
      <c r="P7" s="69" t="b">
        <v>1</v>
      </c>
      <c r="Q7" s="69" t="b">
        <v>1</v>
      </c>
      <c r="R7" s="69" t="b">
        <v>1</v>
      </c>
      <c r="S7" s="69" t="b">
        <v>1</v>
      </c>
      <c r="T7" s="69" t="b">
        <v>1</v>
      </c>
      <c r="U7" s="69" t="b">
        <v>1</v>
      </c>
      <c r="V7" s="69" t="b">
        <v>1</v>
      </c>
    </row>
    <row r="8" spans="1:22" s="64" customFormat="1" ht="26.1" customHeight="1">
      <c r="A8" s="62">
        <v>2</v>
      </c>
      <c r="B8" s="63" t="s">
        <v>54</v>
      </c>
      <c r="C8" s="69" t="b">
        <v>1</v>
      </c>
      <c r="D8" s="69" t="b">
        <v>1</v>
      </c>
      <c r="E8" s="69" t="b">
        <v>1</v>
      </c>
      <c r="F8" s="69" t="b">
        <v>1</v>
      </c>
      <c r="G8" s="69" t="b">
        <v>1</v>
      </c>
      <c r="H8" s="69" t="b">
        <v>1</v>
      </c>
      <c r="I8" s="69" t="b">
        <v>1</v>
      </c>
      <c r="J8" s="69" t="b">
        <v>1</v>
      </c>
      <c r="K8" s="69" t="b">
        <v>1</v>
      </c>
      <c r="L8" s="69" t="b">
        <v>1</v>
      </c>
      <c r="M8" s="69" t="b">
        <v>1</v>
      </c>
      <c r="N8" s="69" t="b">
        <v>1</v>
      </c>
      <c r="O8" s="69" t="b">
        <v>1</v>
      </c>
      <c r="P8" s="69" t="b">
        <v>1</v>
      </c>
      <c r="Q8" s="69" t="b">
        <v>1</v>
      </c>
      <c r="R8" s="69" t="b">
        <v>1</v>
      </c>
      <c r="S8" s="69" t="b">
        <v>1</v>
      </c>
      <c r="T8" s="69" t="b">
        <v>1</v>
      </c>
      <c r="U8" s="69" t="b">
        <v>1</v>
      </c>
      <c r="V8" s="69" t="b">
        <v>1</v>
      </c>
    </row>
    <row r="9" spans="1:22" s="64" customFormat="1" ht="26.1" customHeight="1">
      <c r="A9" s="62">
        <v>3</v>
      </c>
      <c r="B9" s="63" t="s">
        <v>55</v>
      </c>
      <c r="C9" s="69" t="b">
        <v>1</v>
      </c>
      <c r="D9" s="69" t="b">
        <v>1</v>
      </c>
      <c r="E9" s="69" t="b">
        <v>1</v>
      </c>
      <c r="F9" s="69" t="b">
        <v>1</v>
      </c>
      <c r="G9" s="69" t="b">
        <v>1</v>
      </c>
      <c r="H9" s="69" t="b">
        <v>1</v>
      </c>
      <c r="I9" s="69" t="b">
        <v>1</v>
      </c>
      <c r="J9" s="69" t="b">
        <v>1</v>
      </c>
      <c r="K9" s="69" t="b">
        <v>1</v>
      </c>
      <c r="L9" s="69" t="b">
        <v>1</v>
      </c>
      <c r="M9" s="69" t="b">
        <v>1</v>
      </c>
      <c r="N9" s="69" t="b">
        <v>1</v>
      </c>
      <c r="O9" s="69" t="b">
        <v>1</v>
      </c>
      <c r="P9" s="69" t="b">
        <v>1</v>
      </c>
      <c r="Q9" s="69" t="b">
        <v>1</v>
      </c>
      <c r="R9" s="69" t="b">
        <v>1</v>
      </c>
      <c r="S9" s="69" t="b">
        <v>1</v>
      </c>
      <c r="T9" s="69" t="b">
        <v>1</v>
      </c>
      <c r="U9" s="69" t="b">
        <v>1</v>
      </c>
      <c r="V9" s="69" t="b">
        <v>1</v>
      </c>
    </row>
    <row r="10" spans="1:22" s="64" customFormat="1" ht="26.1" customHeight="1">
      <c r="A10" s="62">
        <v>4</v>
      </c>
      <c r="B10" s="63" t="s">
        <v>56</v>
      </c>
      <c r="C10" s="69" t="b">
        <v>1</v>
      </c>
      <c r="D10" s="69" t="b">
        <v>1</v>
      </c>
      <c r="E10" s="69" t="b">
        <v>1</v>
      </c>
      <c r="F10" s="69" t="b">
        <v>1</v>
      </c>
      <c r="G10" s="69" t="b">
        <v>1</v>
      </c>
      <c r="H10" s="69" t="b">
        <v>1</v>
      </c>
      <c r="I10" s="69" t="b">
        <v>1</v>
      </c>
      <c r="J10" s="69" t="b">
        <v>1</v>
      </c>
      <c r="K10" s="69" t="b">
        <v>1</v>
      </c>
      <c r="L10" s="69" t="b">
        <v>1</v>
      </c>
      <c r="M10" s="69" t="b">
        <v>1</v>
      </c>
      <c r="N10" s="69" t="b">
        <v>1</v>
      </c>
      <c r="O10" s="69" t="b">
        <v>1</v>
      </c>
      <c r="P10" s="69" t="b">
        <v>1</v>
      </c>
      <c r="Q10" s="69" t="b">
        <v>1</v>
      </c>
      <c r="R10" s="69" t="b">
        <v>1</v>
      </c>
      <c r="S10" s="69" t="b">
        <v>1</v>
      </c>
      <c r="T10" s="69" t="b">
        <v>1</v>
      </c>
      <c r="U10" s="69" t="b">
        <v>1</v>
      </c>
      <c r="V10" s="69" t="b">
        <v>1</v>
      </c>
    </row>
    <row r="11" spans="1:22" s="64" customFormat="1" ht="26.1" customHeight="1">
      <c r="A11" s="62">
        <v>5</v>
      </c>
      <c r="B11" s="63" t="s">
        <v>57</v>
      </c>
      <c r="C11" s="69" t="b">
        <v>1</v>
      </c>
      <c r="D11" s="69" t="b">
        <v>1</v>
      </c>
      <c r="E11" s="69" t="b">
        <v>1</v>
      </c>
      <c r="F11" s="69" t="b">
        <v>1</v>
      </c>
      <c r="G11" s="69" t="b">
        <v>1</v>
      </c>
      <c r="H11" s="69" t="b">
        <v>1</v>
      </c>
      <c r="I11" s="69" t="b">
        <v>1</v>
      </c>
      <c r="J11" s="69" t="b">
        <v>1</v>
      </c>
      <c r="K11" s="69" t="b">
        <v>1</v>
      </c>
      <c r="L11" s="69" t="b">
        <v>1</v>
      </c>
      <c r="M11" s="69" t="b">
        <v>1</v>
      </c>
      <c r="N11" s="69" t="b">
        <v>1</v>
      </c>
      <c r="O11" s="69" t="b">
        <v>1</v>
      </c>
      <c r="P11" s="69" t="b">
        <v>1</v>
      </c>
      <c r="Q11" s="69" t="b">
        <v>1</v>
      </c>
      <c r="R11" s="69" t="b">
        <v>1</v>
      </c>
      <c r="S11" s="69" t="b">
        <v>1</v>
      </c>
      <c r="T11" s="69" t="b">
        <v>1</v>
      </c>
      <c r="U11" s="69" t="b">
        <v>1</v>
      </c>
      <c r="V11" s="69" t="b">
        <v>1</v>
      </c>
    </row>
    <row r="12" spans="1:22" s="64" customFormat="1" ht="26.1" customHeight="1">
      <c r="A12" s="62">
        <v>6</v>
      </c>
      <c r="B12" s="63" t="s">
        <v>58</v>
      </c>
      <c r="C12" s="69" t="b">
        <v>1</v>
      </c>
      <c r="D12" s="69" t="b">
        <v>1</v>
      </c>
      <c r="E12" s="69" t="b">
        <v>1</v>
      </c>
      <c r="F12" s="69" t="b">
        <v>1</v>
      </c>
      <c r="G12" s="69" t="b">
        <v>1</v>
      </c>
      <c r="H12" s="69" t="b">
        <v>1</v>
      </c>
      <c r="I12" s="69" t="b">
        <v>1</v>
      </c>
      <c r="J12" s="69" t="b">
        <v>1</v>
      </c>
      <c r="K12" s="69" t="b">
        <v>1</v>
      </c>
      <c r="L12" s="69" t="b">
        <v>1</v>
      </c>
      <c r="M12" s="69" t="b">
        <v>1</v>
      </c>
      <c r="N12" s="69" t="b">
        <v>1</v>
      </c>
      <c r="O12" s="69" t="b">
        <v>1</v>
      </c>
      <c r="P12" s="69" t="b">
        <v>1</v>
      </c>
      <c r="Q12" s="69" t="b">
        <v>1</v>
      </c>
      <c r="R12" s="69" t="b">
        <v>1</v>
      </c>
      <c r="S12" s="69" t="b">
        <v>1</v>
      </c>
      <c r="T12" s="69" t="b">
        <v>1</v>
      </c>
      <c r="U12" s="69" t="b">
        <v>1</v>
      </c>
      <c r="V12" s="69" t="b">
        <v>1</v>
      </c>
    </row>
    <row r="13" spans="1:22" s="64" customFormat="1" ht="26.1" customHeight="1">
      <c r="A13" s="62">
        <v>7</v>
      </c>
      <c r="B13" s="63" t="s">
        <v>102</v>
      </c>
      <c r="C13" s="69" t="b">
        <v>1</v>
      </c>
      <c r="D13" s="69" t="b">
        <v>1</v>
      </c>
      <c r="E13" s="69" t="b">
        <v>1</v>
      </c>
      <c r="F13" s="69" t="b">
        <v>1</v>
      </c>
      <c r="G13" s="69" t="b">
        <v>1</v>
      </c>
      <c r="H13" s="69" t="b">
        <v>1</v>
      </c>
      <c r="I13" s="69" t="b">
        <v>1</v>
      </c>
      <c r="J13" s="69" t="b">
        <v>1</v>
      </c>
      <c r="K13" s="69" t="b">
        <v>1</v>
      </c>
      <c r="L13" s="69" t="b">
        <v>1</v>
      </c>
      <c r="M13" s="69" t="b">
        <v>1</v>
      </c>
      <c r="N13" s="69" t="b">
        <v>1</v>
      </c>
      <c r="O13" s="69" t="b">
        <v>1</v>
      </c>
      <c r="P13" s="69" t="b">
        <v>1</v>
      </c>
      <c r="Q13" s="69" t="b">
        <v>1</v>
      </c>
      <c r="R13" s="69" t="b">
        <v>1</v>
      </c>
      <c r="S13" s="69" t="b">
        <v>1</v>
      </c>
      <c r="T13" s="69" t="b">
        <v>1</v>
      </c>
      <c r="U13" s="69" t="b">
        <v>1</v>
      </c>
      <c r="V13" s="69" t="b">
        <v>1</v>
      </c>
    </row>
    <row r="14" spans="1:22" s="64" customFormat="1" ht="26.1" customHeight="1">
      <c r="A14" s="62">
        <v>8</v>
      </c>
      <c r="B14" s="63" t="s">
        <v>60</v>
      </c>
      <c r="C14" s="69" t="b">
        <v>1</v>
      </c>
      <c r="D14" s="69" t="b">
        <v>1</v>
      </c>
      <c r="E14" s="69" t="b">
        <v>1</v>
      </c>
      <c r="F14" s="69" t="b">
        <v>1</v>
      </c>
      <c r="G14" s="69" t="b">
        <v>1</v>
      </c>
      <c r="H14" s="69" t="b">
        <v>1</v>
      </c>
      <c r="I14" s="69" t="b">
        <v>1</v>
      </c>
      <c r="J14" s="69" t="b">
        <v>1</v>
      </c>
      <c r="K14" s="69" t="b">
        <v>1</v>
      </c>
      <c r="L14" s="69" t="b">
        <v>1</v>
      </c>
      <c r="M14" s="69" t="b">
        <v>1</v>
      </c>
      <c r="N14" s="69" t="b">
        <v>1</v>
      </c>
      <c r="O14" s="69" t="b">
        <v>1</v>
      </c>
      <c r="P14" s="69" t="b">
        <v>1</v>
      </c>
      <c r="Q14" s="69" t="b">
        <v>1</v>
      </c>
      <c r="R14" s="69" t="b">
        <v>1</v>
      </c>
      <c r="S14" s="69" t="b">
        <v>1</v>
      </c>
      <c r="T14" s="69" t="b">
        <v>1</v>
      </c>
      <c r="U14" s="69" t="b">
        <v>1</v>
      </c>
      <c r="V14" s="69" t="b">
        <v>1</v>
      </c>
    </row>
    <row r="15" spans="1:22" s="64" customFormat="1" ht="26.1" customHeight="1">
      <c r="A15" s="62">
        <v>9</v>
      </c>
      <c r="B15" s="63" t="s">
        <v>61</v>
      </c>
      <c r="C15" s="69" t="b">
        <v>1</v>
      </c>
      <c r="D15" s="69" t="b">
        <v>1</v>
      </c>
      <c r="E15" s="69" t="b">
        <v>1</v>
      </c>
      <c r="F15" s="69" t="b">
        <v>1</v>
      </c>
      <c r="G15" s="69" t="b">
        <v>1</v>
      </c>
      <c r="H15" s="69" t="b">
        <v>1</v>
      </c>
      <c r="I15" s="69" t="b">
        <v>1</v>
      </c>
      <c r="J15" s="69" t="b">
        <v>1</v>
      </c>
      <c r="K15" s="69" t="b">
        <v>1</v>
      </c>
      <c r="L15" s="69" t="b">
        <v>1</v>
      </c>
      <c r="M15" s="69" t="b">
        <v>1</v>
      </c>
      <c r="N15" s="69" t="b">
        <v>1</v>
      </c>
      <c r="O15" s="69" t="b">
        <v>1</v>
      </c>
      <c r="P15" s="69" t="b">
        <v>1</v>
      </c>
      <c r="Q15" s="69" t="b">
        <v>1</v>
      </c>
      <c r="R15" s="69" t="b">
        <v>1</v>
      </c>
      <c r="S15" s="69" t="b">
        <v>1</v>
      </c>
      <c r="T15" s="69" t="b">
        <v>1</v>
      </c>
      <c r="U15" s="69" t="b">
        <v>1</v>
      </c>
      <c r="V15" s="69" t="b">
        <v>1</v>
      </c>
    </row>
    <row r="16" spans="1:22" s="64" customFormat="1" ht="26.1" customHeight="1">
      <c r="A16" s="62">
        <v>10</v>
      </c>
      <c r="B16" s="63" t="s">
        <v>62</v>
      </c>
      <c r="C16" s="69" t="b">
        <v>1</v>
      </c>
      <c r="D16" s="69" t="b">
        <v>1</v>
      </c>
      <c r="E16" s="69" t="b">
        <v>1</v>
      </c>
      <c r="F16" s="69" t="b">
        <v>1</v>
      </c>
      <c r="G16" s="69" t="b">
        <v>1</v>
      </c>
      <c r="H16" s="69" t="b">
        <v>1</v>
      </c>
      <c r="I16" s="69" t="b">
        <v>1</v>
      </c>
      <c r="J16" s="69" t="b">
        <v>1</v>
      </c>
      <c r="K16" s="69" t="b">
        <v>1</v>
      </c>
      <c r="L16" s="69" t="b">
        <v>1</v>
      </c>
      <c r="M16" s="69" t="b">
        <v>1</v>
      </c>
      <c r="N16" s="69" t="b">
        <v>1</v>
      </c>
      <c r="O16" s="69" t="b">
        <v>1</v>
      </c>
      <c r="P16" s="69" t="b">
        <v>1</v>
      </c>
      <c r="Q16" s="69" t="b">
        <v>1</v>
      </c>
      <c r="R16" s="69" t="b">
        <v>1</v>
      </c>
      <c r="S16" s="69" t="b">
        <v>1</v>
      </c>
      <c r="T16" s="69" t="b">
        <v>1</v>
      </c>
      <c r="U16" s="69" t="b">
        <v>1</v>
      </c>
      <c r="V16" s="69" t="b">
        <v>1</v>
      </c>
    </row>
    <row r="17" spans="1:22" s="64" customFormat="1" ht="26.1" customHeight="1">
      <c r="A17" s="62">
        <v>11</v>
      </c>
      <c r="B17" s="65" t="s">
        <v>103</v>
      </c>
      <c r="C17" s="69" t="b">
        <v>1</v>
      </c>
      <c r="D17" s="69" t="b">
        <v>1</v>
      </c>
      <c r="E17" s="69" t="b">
        <v>1</v>
      </c>
      <c r="F17" s="69" t="b">
        <v>1</v>
      </c>
      <c r="G17" s="69" t="b">
        <v>1</v>
      </c>
      <c r="H17" s="69" t="b">
        <v>1</v>
      </c>
      <c r="I17" s="69" t="b">
        <v>1</v>
      </c>
      <c r="J17" s="69" t="b">
        <v>1</v>
      </c>
      <c r="K17" s="69" t="b">
        <v>1</v>
      </c>
      <c r="L17" s="69" t="b">
        <v>1</v>
      </c>
      <c r="M17" s="69" t="b">
        <v>1</v>
      </c>
      <c r="N17" s="69" t="b">
        <v>1</v>
      </c>
      <c r="O17" s="69" t="b">
        <v>1</v>
      </c>
      <c r="P17" s="69" t="b">
        <v>1</v>
      </c>
      <c r="Q17" s="69" t="b">
        <v>1</v>
      </c>
      <c r="R17" s="69" t="b">
        <v>1</v>
      </c>
      <c r="S17" s="69" t="b">
        <v>1</v>
      </c>
      <c r="T17" s="69" t="b">
        <v>1</v>
      </c>
      <c r="U17" s="69" t="b">
        <v>1</v>
      </c>
      <c r="V17" s="69" t="b">
        <v>1</v>
      </c>
    </row>
    <row r="18" spans="1:22" s="64" customFormat="1" ht="26.1" customHeight="1">
      <c r="A18" s="62">
        <v>12</v>
      </c>
      <c r="B18" s="65" t="s">
        <v>106</v>
      </c>
      <c r="C18" s="69" t="b">
        <v>1</v>
      </c>
      <c r="D18" s="69" t="b">
        <v>1</v>
      </c>
      <c r="E18" s="69" t="b">
        <v>1</v>
      </c>
      <c r="F18" s="69" t="b">
        <v>1</v>
      </c>
      <c r="G18" s="69" t="b">
        <v>1</v>
      </c>
      <c r="H18" s="69" t="b">
        <v>1</v>
      </c>
      <c r="I18" s="69" t="b">
        <v>1</v>
      </c>
      <c r="J18" s="69" t="b">
        <v>1</v>
      </c>
      <c r="K18" s="69" t="b">
        <v>1</v>
      </c>
      <c r="L18" s="69" t="b">
        <v>1</v>
      </c>
      <c r="M18" s="69" t="b">
        <v>1</v>
      </c>
      <c r="N18" s="69" t="b">
        <v>1</v>
      </c>
      <c r="O18" s="69" t="b">
        <v>1</v>
      </c>
      <c r="P18" s="69" t="b">
        <v>1</v>
      </c>
      <c r="Q18" s="69" t="b">
        <v>1</v>
      </c>
      <c r="R18" s="69" t="b">
        <v>1</v>
      </c>
      <c r="S18" s="69" t="b">
        <v>1</v>
      </c>
      <c r="T18" s="69" t="b">
        <v>1</v>
      </c>
      <c r="U18" s="69" t="b">
        <v>1</v>
      </c>
      <c r="V18" s="69" t="b">
        <v>1</v>
      </c>
    </row>
    <row r="19" spans="1:22" s="64" customFormat="1" ht="26.1" customHeight="1">
      <c r="A19" s="62">
        <v>13</v>
      </c>
      <c r="B19" s="65" t="s">
        <v>107</v>
      </c>
      <c r="C19" s="69" t="b">
        <v>1</v>
      </c>
      <c r="D19" s="69" t="b">
        <v>1</v>
      </c>
      <c r="E19" s="69" t="b">
        <v>1</v>
      </c>
      <c r="F19" s="69" t="b">
        <v>0</v>
      </c>
      <c r="G19" s="69" t="b">
        <v>1</v>
      </c>
      <c r="H19" s="69" t="b">
        <v>1</v>
      </c>
      <c r="I19" s="69" t="b">
        <v>1</v>
      </c>
      <c r="J19" s="69" t="b">
        <v>1</v>
      </c>
      <c r="K19" s="69" t="b">
        <v>1</v>
      </c>
      <c r="L19" s="69" t="b">
        <v>1</v>
      </c>
      <c r="M19" s="69" t="b">
        <v>1</v>
      </c>
      <c r="N19" s="69" t="b">
        <v>1</v>
      </c>
      <c r="O19" s="69" t="b">
        <v>1</v>
      </c>
      <c r="P19" s="69" t="b">
        <v>1</v>
      </c>
      <c r="Q19" s="69" t="b">
        <v>1</v>
      </c>
      <c r="R19" s="69" t="b">
        <v>1</v>
      </c>
      <c r="S19" s="69" t="b">
        <v>1</v>
      </c>
      <c r="T19" s="69" t="b">
        <v>1</v>
      </c>
      <c r="U19" s="69" t="b">
        <v>1</v>
      </c>
      <c r="V19" s="69" t="b">
        <v>1</v>
      </c>
    </row>
    <row r="20" spans="1:22" s="64" customFormat="1" ht="26.1" customHeight="1">
      <c r="A20" s="62">
        <v>14</v>
      </c>
      <c r="B20" s="63" t="s">
        <v>104</v>
      </c>
      <c r="C20" s="69" t="b">
        <v>1</v>
      </c>
      <c r="D20" s="69" t="b">
        <v>1</v>
      </c>
      <c r="E20" s="69" t="b">
        <v>1</v>
      </c>
      <c r="F20" s="69" t="b">
        <v>1</v>
      </c>
      <c r="G20" s="69" t="b">
        <v>1</v>
      </c>
      <c r="H20" s="69" t="b">
        <v>1</v>
      </c>
      <c r="I20" s="69" t="b">
        <v>1</v>
      </c>
      <c r="J20" s="69" t="b">
        <v>1</v>
      </c>
      <c r="K20" s="69" t="b">
        <v>1</v>
      </c>
      <c r="L20" s="69" t="b">
        <v>1</v>
      </c>
      <c r="M20" s="69" t="b">
        <v>1</v>
      </c>
      <c r="N20" s="69" t="b">
        <v>1</v>
      </c>
      <c r="O20" s="69" t="b">
        <v>1</v>
      </c>
      <c r="P20" s="69" t="b">
        <v>1</v>
      </c>
      <c r="Q20" s="69" t="b">
        <v>1</v>
      </c>
      <c r="R20" s="69" t="b">
        <v>1</v>
      </c>
      <c r="S20" s="69" t="b">
        <v>1</v>
      </c>
      <c r="T20" s="69" t="b">
        <v>1</v>
      </c>
      <c r="U20" s="69" t="b">
        <v>1</v>
      </c>
      <c r="V20" s="69" t="b">
        <v>1</v>
      </c>
    </row>
    <row r="21" spans="1:22" s="64" customFormat="1" ht="26.1" customHeight="1">
      <c r="A21" s="62">
        <v>15</v>
      </c>
      <c r="B21" s="63" t="s">
        <v>105</v>
      </c>
      <c r="C21" s="69" t="b">
        <v>1</v>
      </c>
      <c r="D21" s="69" t="b">
        <v>1</v>
      </c>
      <c r="E21" s="69" t="b">
        <v>1</v>
      </c>
      <c r="F21" s="69" t="b">
        <v>1</v>
      </c>
      <c r="G21" s="69" t="b">
        <v>1</v>
      </c>
      <c r="H21" s="69" t="b">
        <v>1</v>
      </c>
      <c r="I21" s="69" t="b">
        <v>1</v>
      </c>
      <c r="J21" s="69" t="b">
        <v>1</v>
      </c>
      <c r="K21" s="69" t="b">
        <v>1</v>
      </c>
      <c r="L21" s="69" t="b">
        <v>1</v>
      </c>
      <c r="M21" s="69" t="b">
        <v>1</v>
      </c>
      <c r="N21" s="69" t="b">
        <v>1</v>
      </c>
      <c r="O21" s="69" t="b">
        <v>1</v>
      </c>
      <c r="P21" s="69" t="b">
        <v>1</v>
      </c>
      <c r="Q21" s="69" t="b">
        <v>1</v>
      </c>
      <c r="R21" s="69" t="b">
        <v>1</v>
      </c>
      <c r="S21" s="69" t="b">
        <v>1</v>
      </c>
      <c r="T21" s="69" t="b">
        <v>1</v>
      </c>
      <c r="U21" s="69" t="b">
        <v>1</v>
      </c>
      <c r="V21" s="69" t="b">
        <v>1</v>
      </c>
    </row>
  </sheetData>
  <printOptions/>
  <pageMargins left="0.787" right="0.787" top="0.984" bottom="0.984" header="0.512" footer="0.512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61"/>
  <sheetViews>
    <sheetView workbookViewId="0" topLeftCell="A46">
      <selection activeCell="E52" sqref="E52:N52"/>
    </sheetView>
  </sheetViews>
  <sheetFormatPr defaultColWidth="2.375" defaultRowHeight="14.25" customHeight="1"/>
  <cols>
    <col min="1" max="16384" width="2.375" style="11" customWidth="1"/>
  </cols>
  <sheetData>
    <row r="1" spans="1:52" ht="14.45" customHeight="1">
      <c r="A1" s="145" t="s">
        <v>192</v>
      </c>
      <c r="B1" s="125"/>
      <c r="AZ1" s="144">
        <v>6</v>
      </c>
    </row>
    <row r="2" spans="1:39" ht="14.45" customHeight="1">
      <c r="A2" s="276" t="s">
        <v>134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</row>
    <row r="3" spans="1:39" ht="14.4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</row>
    <row r="5" spans="1:39" s="100" customFormat="1" ht="14.45" customHeight="1">
      <c r="A5" s="370" t="s">
        <v>124</v>
      </c>
      <c r="B5" s="370"/>
      <c r="C5" s="370"/>
      <c r="D5" s="370"/>
      <c r="E5" s="370"/>
      <c r="F5" s="370"/>
      <c r="G5" s="370"/>
      <c r="H5" s="370"/>
      <c r="I5" s="370"/>
      <c r="J5" s="372" t="s">
        <v>125</v>
      </c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0" t="s">
        <v>135</v>
      </c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</row>
    <row r="6" spans="1:39" s="100" customFormat="1" ht="14.45" customHeight="1">
      <c r="A6" s="371"/>
      <c r="B6" s="371"/>
      <c r="C6" s="371"/>
      <c r="D6" s="371"/>
      <c r="E6" s="371"/>
      <c r="F6" s="371"/>
      <c r="G6" s="371"/>
      <c r="H6" s="371"/>
      <c r="I6" s="371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</row>
    <row r="7" spans="1:39" s="100" customFormat="1" ht="14.45" customHeight="1">
      <c r="A7" s="374">
        <f>IF(VLOOKUP(F11,データ表,13,FALSE)=0,"　　　年　　　　月　 　 　日",VLOOKUP(F11,データ表,13,FALSE))</f>
        <v>44287</v>
      </c>
      <c r="B7" s="375"/>
      <c r="C7" s="375"/>
      <c r="D7" s="375"/>
      <c r="E7" s="375"/>
      <c r="F7" s="375"/>
      <c r="G7" s="375"/>
      <c r="H7" s="375"/>
      <c r="I7" s="376"/>
      <c r="J7" s="380" t="str">
        <f>'前任地'!B7&amp;"　（"&amp;'前任地'!B8&amp;"）"</f>
        <v>楠隼高等学校　（大隅高山）</v>
      </c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381"/>
      <c r="Z7" s="380" t="str">
        <f>VLOOKUP(F11,データ表,14,FALSE)</f>
        <v>鶴丸高等学校</v>
      </c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381"/>
    </row>
    <row r="8" spans="1:39" s="100" customFormat="1" ht="14.45" customHeight="1">
      <c r="A8" s="377"/>
      <c r="B8" s="378"/>
      <c r="C8" s="378"/>
      <c r="D8" s="378"/>
      <c r="E8" s="378"/>
      <c r="F8" s="378"/>
      <c r="G8" s="378"/>
      <c r="H8" s="378"/>
      <c r="I8" s="379"/>
      <c r="J8" s="348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3"/>
      <c r="Z8" s="348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3"/>
    </row>
    <row r="9" spans="1:39" s="100" customFormat="1" ht="14.45" customHeight="1">
      <c r="A9" s="384" t="s">
        <v>144</v>
      </c>
      <c r="B9" s="385"/>
      <c r="C9" s="385"/>
      <c r="D9" s="385"/>
      <c r="E9" s="386"/>
      <c r="F9" s="395">
        <f>VLOOKUP(F11,データ表,4,FALSE)</f>
        <v>0</v>
      </c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6" t="s">
        <v>126</v>
      </c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8"/>
    </row>
    <row r="10" spans="1:39" s="100" customFormat="1" ht="14.45" customHeight="1">
      <c r="A10" s="387"/>
      <c r="B10" s="388"/>
      <c r="C10" s="388"/>
      <c r="D10" s="388"/>
      <c r="E10" s="389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9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1"/>
    </row>
    <row r="11" spans="1:39" s="100" customFormat="1" ht="14.45" customHeight="1">
      <c r="A11" s="384" t="s">
        <v>145</v>
      </c>
      <c r="B11" s="385"/>
      <c r="C11" s="385"/>
      <c r="D11" s="385"/>
      <c r="E11" s="386"/>
      <c r="F11" s="407">
        <f>VLOOKUP(AZ1,データ!A5:B24,2,FALSE)</f>
        <v>0</v>
      </c>
      <c r="G11" s="408"/>
      <c r="H11" s="408"/>
      <c r="I11" s="408"/>
      <c r="J11" s="408"/>
      <c r="K11" s="408"/>
      <c r="L11" s="408"/>
      <c r="M11" s="408"/>
      <c r="N11" s="408"/>
      <c r="O11" s="408"/>
      <c r="P11" s="409"/>
      <c r="Q11" s="413" t="str">
        <f>IF(VLOOKUP(F11,データ表,10,FALSE)=0,"",VLOOKUP(F11,データ表,10,FALSE)&amp;"　（"&amp;VLOOKUP(F11,データ表,11,FALSE)&amp;"）")</f>
        <v/>
      </c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5"/>
    </row>
    <row r="12" spans="1:39" s="100" customFormat="1" ht="14.45" customHeight="1">
      <c r="A12" s="387"/>
      <c r="B12" s="388"/>
      <c r="C12" s="388"/>
      <c r="D12" s="388"/>
      <c r="E12" s="389"/>
      <c r="F12" s="410"/>
      <c r="G12" s="411"/>
      <c r="H12" s="411"/>
      <c r="I12" s="411"/>
      <c r="J12" s="411"/>
      <c r="K12" s="411"/>
      <c r="L12" s="411"/>
      <c r="M12" s="411"/>
      <c r="N12" s="411"/>
      <c r="O12" s="411"/>
      <c r="P12" s="412"/>
      <c r="Q12" s="416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8"/>
    </row>
    <row r="13" spans="1:39" s="100" customFormat="1" ht="14.45" customHeight="1">
      <c r="A13" s="384" t="s">
        <v>142</v>
      </c>
      <c r="B13" s="385"/>
      <c r="C13" s="385"/>
      <c r="D13" s="385"/>
      <c r="E13" s="386"/>
      <c r="F13" s="390" t="str">
        <f>IF(VLOOKUP(F11,データ表,2,FALSE)=0,"",DBCS(VLOOKUP(F11,データ表,2,FALSE)))</f>
        <v/>
      </c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423" t="s">
        <v>153</v>
      </c>
      <c r="R13" s="424"/>
      <c r="S13" s="424"/>
      <c r="T13" s="424"/>
      <c r="U13" s="425"/>
      <c r="V13" s="284" t="str">
        <f>IF(VLOOKUP(F11,データ表,5,FALSE)=0,"",DBCS(LEFT(VLOOKUP(F11,データ表,5,FALSE),1)))</f>
        <v/>
      </c>
      <c r="W13" s="285"/>
      <c r="X13" s="280" t="str">
        <f>IF(VLOOKUP(F11,データ表,5,FALSE)=0,"",DBCS(ROUNDDOWN((VLOOKUP(F11,データ表,5,FALSE)-(V13*10)),0)))</f>
        <v/>
      </c>
      <c r="Y13" s="281"/>
      <c r="Z13" s="101"/>
      <c r="AA13" s="101"/>
      <c r="AB13" s="101"/>
      <c r="AC13" s="101"/>
      <c r="AD13" s="101"/>
      <c r="AE13" s="101"/>
      <c r="AF13" s="101"/>
      <c r="AG13" s="101" t="s">
        <v>140</v>
      </c>
      <c r="AH13" s="101"/>
      <c r="AI13" s="101"/>
      <c r="AJ13" s="101"/>
      <c r="AK13" s="101"/>
      <c r="AL13" s="101"/>
      <c r="AM13" s="102"/>
    </row>
    <row r="14" spans="1:39" s="100" customFormat="1" ht="14.45" customHeight="1">
      <c r="A14" s="387"/>
      <c r="B14" s="388"/>
      <c r="C14" s="388"/>
      <c r="D14" s="388"/>
      <c r="E14" s="389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426"/>
      <c r="R14" s="427"/>
      <c r="S14" s="427"/>
      <c r="T14" s="427"/>
      <c r="U14" s="428"/>
      <c r="V14" s="284"/>
      <c r="W14" s="285"/>
      <c r="X14" s="282"/>
      <c r="Y14" s="283"/>
      <c r="Z14" s="98"/>
      <c r="AA14" s="98"/>
      <c r="AB14" s="98"/>
      <c r="AC14" s="98"/>
      <c r="AD14" s="98"/>
      <c r="AE14" s="98"/>
      <c r="AF14" s="422" t="str">
        <f>IF(VLOOKUP(F11,データ表,6,FALSE)=0,"　　　年　　　　月",VLOOKUP(F11,データ表,6,FALSE))</f>
        <v>　　　年　　　　月</v>
      </c>
      <c r="AG14" s="422"/>
      <c r="AH14" s="422"/>
      <c r="AI14" s="422"/>
      <c r="AJ14" s="422"/>
      <c r="AK14" s="422"/>
      <c r="AL14" s="422"/>
      <c r="AM14" s="99"/>
    </row>
    <row r="15" spans="1:39" s="100" customFormat="1" ht="14.45" customHeight="1">
      <c r="A15" s="384" t="s">
        <v>143</v>
      </c>
      <c r="B15" s="385"/>
      <c r="C15" s="385"/>
      <c r="D15" s="385"/>
      <c r="E15" s="386"/>
      <c r="F15" s="406" t="str">
        <f>IF(VLOOKUP(F11,データ表,3,FALSE)=0,"   　　　　年　 　 　月　　　　日",VLOOKUP(F11,データ表,3,FALSE))</f>
        <v xml:space="preserve">   　　　　年　 　 　月　　　　日</v>
      </c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26"/>
      <c r="R15" s="427"/>
      <c r="S15" s="427"/>
      <c r="T15" s="427"/>
      <c r="U15" s="428"/>
      <c r="V15" s="402">
        <f>VLOOKUP(F11,データ表,7,FALSE)</f>
        <v>0</v>
      </c>
      <c r="W15" s="403"/>
      <c r="X15" s="403"/>
      <c r="Y15" s="277" t="s">
        <v>8</v>
      </c>
      <c r="Z15" s="419">
        <f>VLOOKUP(F11,データ表,8,FALSE)</f>
        <v>0</v>
      </c>
      <c r="AA15" s="419"/>
      <c r="AB15" s="419"/>
      <c r="AC15" s="279" t="s">
        <v>7</v>
      </c>
      <c r="AD15" s="420" t="str">
        <f>TEXT(VLOOKUP(F11,データ表,9,FALSE),"#,###")</f>
        <v/>
      </c>
      <c r="AE15" s="420"/>
      <c r="AF15" s="420"/>
      <c r="AG15" s="420"/>
      <c r="AH15" s="420"/>
      <c r="AI15" s="420"/>
      <c r="AJ15" s="420"/>
      <c r="AK15" s="420"/>
      <c r="AL15" s="279" t="s">
        <v>9</v>
      </c>
      <c r="AM15" s="99"/>
    </row>
    <row r="16" spans="1:39" s="100" customFormat="1" ht="14.45" customHeight="1">
      <c r="A16" s="387"/>
      <c r="B16" s="388"/>
      <c r="C16" s="388"/>
      <c r="D16" s="388"/>
      <c r="E16" s="389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29"/>
      <c r="R16" s="430"/>
      <c r="S16" s="430"/>
      <c r="T16" s="430"/>
      <c r="U16" s="431"/>
      <c r="V16" s="404"/>
      <c r="W16" s="405"/>
      <c r="X16" s="405"/>
      <c r="Y16" s="278"/>
      <c r="Z16" s="405"/>
      <c r="AA16" s="405"/>
      <c r="AB16" s="405"/>
      <c r="AC16" s="278"/>
      <c r="AD16" s="421"/>
      <c r="AE16" s="421"/>
      <c r="AF16" s="421"/>
      <c r="AG16" s="421"/>
      <c r="AH16" s="421"/>
      <c r="AI16" s="421"/>
      <c r="AJ16" s="421"/>
      <c r="AK16" s="421"/>
      <c r="AL16" s="278"/>
      <c r="AM16" s="107"/>
    </row>
    <row r="17" spans="1:39" s="100" customFormat="1" ht="14.45" customHeight="1">
      <c r="A17" s="108"/>
      <c r="B17" s="101"/>
      <c r="C17" s="101"/>
      <c r="D17" s="101"/>
      <c r="E17" s="102"/>
      <c r="F17" s="370" t="s">
        <v>128</v>
      </c>
      <c r="G17" s="370"/>
      <c r="H17" s="370"/>
      <c r="I17" s="370"/>
      <c r="J17" s="370"/>
      <c r="K17" s="370"/>
      <c r="L17" s="391"/>
      <c r="M17" s="392" t="s">
        <v>127</v>
      </c>
      <c r="N17" s="277"/>
      <c r="O17" s="277"/>
      <c r="P17" s="393"/>
      <c r="Q17" s="394" t="s">
        <v>136</v>
      </c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</row>
    <row r="18" spans="1:39" s="100" customFormat="1" ht="14.45" customHeight="1">
      <c r="A18" s="97"/>
      <c r="B18" s="98"/>
      <c r="C18" s="98"/>
      <c r="D18" s="98"/>
      <c r="E18" s="99"/>
      <c r="F18" s="370"/>
      <c r="G18" s="370"/>
      <c r="H18" s="370"/>
      <c r="I18" s="370"/>
      <c r="J18" s="370"/>
      <c r="K18" s="370"/>
      <c r="L18" s="391"/>
      <c r="M18" s="330"/>
      <c r="N18" s="278"/>
      <c r="O18" s="278"/>
      <c r="P18" s="332"/>
      <c r="Q18" s="394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</row>
    <row r="19" spans="1:39" s="100" customFormat="1" ht="14.45" customHeight="1">
      <c r="A19" s="320" t="s">
        <v>159</v>
      </c>
      <c r="B19" s="321"/>
      <c r="C19" s="321"/>
      <c r="D19" s="321"/>
      <c r="E19" s="322"/>
      <c r="F19" s="318" t="s">
        <v>148</v>
      </c>
      <c r="G19" s="319"/>
      <c r="H19" s="319"/>
      <c r="I19" s="319"/>
      <c r="J19" s="319"/>
      <c r="K19" s="319"/>
      <c r="L19" s="319"/>
      <c r="M19" s="323" t="str">
        <f>IF(VLOOKUP(F11,データ表,17,FALSE)=1,"○","")</f>
        <v/>
      </c>
      <c r="N19" s="324"/>
      <c r="O19" s="324" t="str">
        <f>IF(VLOOKUP(F11,データ表,17,FALSE)=2,"○","")</f>
        <v>○</v>
      </c>
      <c r="P19" s="327"/>
      <c r="Q19" s="382">
        <f>VLOOKUP(F11,データ表,18,FALSE)</f>
        <v>0</v>
      </c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3"/>
    </row>
    <row r="20" spans="1:39" s="100" customFormat="1" ht="14.45" customHeight="1">
      <c r="A20" s="320"/>
      <c r="B20" s="321"/>
      <c r="C20" s="321"/>
      <c r="D20" s="321"/>
      <c r="E20" s="322"/>
      <c r="F20" s="305"/>
      <c r="G20" s="306"/>
      <c r="H20" s="306"/>
      <c r="I20" s="306"/>
      <c r="J20" s="306"/>
      <c r="K20" s="306"/>
      <c r="L20" s="306"/>
      <c r="M20" s="325"/>
      <c r="N20" s="326"/>
      <c r="O20" s="326"/>
      <c r="P20" s="328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8"/>
    </row>
    <row r="21" spans="1:39" s="100" customFormat="1" ht="14.45" customHeight="1">
      <c r="A21" s="320" t="s">
        <v>160</v>
      </c>
      <c r="B21" s="321"/>
      <c r="C21" s="321"/>
      <c r="D21" s="321"/>
      <c r="E21" s="322"/>
      <c r="F21" s="305" t="s">
        <v>149</v>
      </c>
      <c r="G21" s="306"/>
      <c r="H21" s="306"/>
      <c r="I21" s="306"/>
      <c r="J21" s="306"/>
      <c r="K21" s="306"/>
      <c r="L21" s="306"/>
      <c r="M21" s="313" t="str">
        <f>IF(VLOOKUP(F11,データ表,19,FALSE)=1,"○","")</f>
        <v/>
      </c>
      <c r="N21" s="314"/>
      <c r="O21" s="309" t="str">
        <f>IF(VLOOKUP(F11,データ表,19,FALSE)=2,"○","")</f>
        <v>○</v>
      </c>
      <c r="P21" s="310"/>
      <c r="Q21" s="307">
        <f>VLOOKUP(F11,データ表,20,FALSE)</f>
        <v>0</v>
      </c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8"/>
    </row>
    <row r="22" spans="1:39" s="100" customFormat="1" ht="14.45" customHeight="1">
      <c r="A22" s="320"/>
      <c r="B22" s="321"/>
      <c r="C22" s="321"/>
      <c r="D22" s="321"/>
      <c r="E22" s="322"/>
      <c r="F22" s="305"/>
      <c r="G22" s="306"/>
      <c r="H22" s="306"/>
      <c r="I22" s="306"/>
      <c r="J22" s="306"/>
      <c r="K22" s="306"/>
      <c r="L22" s="306"/>
      <c r="M22" s="315"/>
      <c r="N22" s="311"/>
      <c r="O22" s="311"/>
      <c r="P22" s="312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8"/>
    </row>
    <row r="23" spans="1:39" s="100" customFormat="1" ht="14.45" customHeight="1">
      <c r="A23" s="97"/>
      <c r="B23" s="98"/>
      <c r="C23" s="98"/>
      <c r="D23" s="98"/>
      <c r="E23" s="99"/>
      <c r="F23" s="305" t="s">
        <v>150</v>
      </c>
      <c r="G23" s="306"/>
      <c r="H23" s="306"/>
      <c r="I23" s="306"/>
      <c r="J23" s="306"/>
      <c r="K23" s="306"/>
      <c r="L23" s="306"/>
      <c r="M23" s="313" t="str">
        <f>IF(VLOOKUP(F11,データ表,21,FALSE)=1,"○","")</f>
        <v/>
      </c>
      <c r="N23" s="314"/>
      <c r="O23" s="309" t="str">
        <f>IF(VLOOKUP(F11,データ表,21,FALSE)=2,"○","")</f>
        <v>○</v>
      </c>
      <c r="P23" s="310"/>
      <c r="Q23" s="307">
        <f>VLOOKUP(F11,データ表,22,FALSE)</f>
        <v>0</v>
      </c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8"/>
    </row>
    <row r="24" spans="1:39" s="100" customFormat="1" ht="14.45" customHeight="1">
      <c r="A24" s="97"/>
      <c r="B24" s="98"/>
      <c r="C24" s="98"/>
      <c r="D24" s="98"/>
      <c r="E24" s="99"/>
      <c r="F24" s="305"/>
      <c r="G24" s="306"/>
      <c r="H24" s="306"/>
      <c r="I24" s="306"/>
      <c r="J24" s="306"/>
      <c r="K24" s="306"/>
      <c r="L24" s="306"/>
      <c r="M24" s="315"/>
      <c r="N24" s="311"/>
      <c r="O24" s="311"/>
      <c r="P24" s="312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8"/>
    </row>
    <row r="25" spans="1:39" s="100" customFormat="1" ht="14.45" customHeight="1">
      <c r="A25" s="97"/>
      <c r="B25" s="98"/>
      <c r="C25" s="98"/>
      <c r="D25" s="98"/>
      <c r="E25" s="99"/>
      <c r="F25" s="305" t="s">
        <v>202</v>
      </c>
      <c r="G25" s="306"/>
      <c r="H25" s="306"/>
      <c r="I25" s="306"/>
      <c r="J25" s="306"/>
      <c r="K25" s="306"/>
      <c r="L25" s="306"/>
      <c r="M25" s="313" t="str">
        <f>IF(VLOOKUP(F11,データ表,23,FALSE)=1,"○","")</f>
        <v/>
      </c>
      <c r="N25" s="314"/>
      <c r="O25" s="309" t="str">
        <f>IF(VLOOKUP(F11,データ表,23,FALSE)=2,"○","")</f>
        <v>○</v>
      </c>
      <c r="P25" s="310"/>
      <c r="Q25" s="307">
        <f>VLOOKUP(F11,データ表,24,FALSE)</f>
        <v>0</v>
      </c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8"/>
    </row>
    <row r="26" spans="1:39" s="100" customFormat="1" ht="14.45" customHeight="1">
      <c r="A26" s="97" t="s">
        <v>156</v>
      </c>
      <c r="B26" s="98"/>
      <c r="C26" s="98"/>
      <c r="D26" s="98"/>
      <c r="E26" s="99"/>
      <c r="F26" s="305"/>
      <c r="G26" s="306"/>
      <c r="H26" s="306"/>
      <c r="I26" s="306"/>
      <c r="J26" s="306"/>
      <c r="K26" s="306"/>
      <c r="L26" s="306"/>
      <c r="M26" s="315"/>
      <c r="N26" s="311"/>
      <c r="O26" s="311"/>
      <c r="P26" s="312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8"/>
    </row>
    <row r="27" spans="1:39" s="100" customFormat="1" ht="14.45" customHeight="1">
      <c r="A27" s="97" t="s">
        <v>157</v>
      </c>
      <c r="B27" s="98"/>
      <c r="C27" s="98"/>
      <c r="D27" s="98"/>
      <c r="E27" s="99"/>
      <c r="F27" s="305" t="s">
        <v>151</v>
      </c>
      <c r="G27" s="306"/>
      <c r="H27" s="306"/>
      <c r="I27" s="306"/>
      <c r="J27" s="306"/>
      <c r="K27" s="306"/>
      <c r="L27" s="306"/>
      <c r="M27" s="313" t="str">
        <f>IF(VLOOKUP(F11,データ表,25,FALSE)=1,"○","")</f>
        <v/>
      </c>
      <c r="N27" s="314"/>
      <c r="O27" s="309" t="str">
        <f>IF(VLOOKUP(F11,データ表,25,FALSE)=2,"○","")</f>
        <v>○</v>
      </c>
      <c r="P27" s="310"/>
      <c r="Q27" s="307">
        <f>VLOOKUP(F11,データ表,26,FALSE)</f>
        <v>0</v>
      </c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8"/>
    </row>
    <row r="28" spans="1:39" s="100" customFormat="1" ht="14.45" customHeight="1">
      <c r="A28" s="97" t="s">
        <v>158</v>
      </c>
      <c r="B28" s="98"/>
      <c r="C28" s="98"/>
      <c r="D28" s="98"/>
      <c r="E28" s="99"/>
      <c r="F28" s="305"/>
      <c r="G28" s="306"/>
      <c r="H28" s="306"/>
      <c r="I28" s="306"/>
      <c r="J28" s="306"/>
      <c r="K28" s="306"/>
      <c r="L28" s="306"/>
      <c r="M28" s="315"/>
      <c r="N28" s="311"/>
      <c r="O28" s="311"/>
      <c r="P28" s="312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8"/>
    </row>
    <row r="29" spans="1:39" s="100" customFormat="1" ht="14.45" customHeight="1">
      <c r="A29" s="97"/>
      <c r="B29" s="98"/>
      <c r="C29" s="98"/>
      <c r="D29" s="98"/>
      <c r="E29" s="99"/>
      <c r="F29" s="305" t="s">
        <v>152</v>
      </c>
      <c r="G29" s="306"/>
      <c r="H29" s="306"/>
      <c r="I29" s="306"/>
      <c r="J29" s="306"/>
      <c r="K29" s="306"/>
      <c r="L29" s="306"/>
      <c r="M29" s="313" t="str">
        <f>IF(VLOOKUP(F11,データ表,27,FALSE)=1,"○","")</f>
        <v/>
      </c>
      <c r="N29" s="314"/>
      <c r="O29" s="309" t="str">
        <f>IF(VLOOKUP(F11,データ表,27,FALSE)=2,"○","")</f>
        <v>○</v>
      </c>
      <c r="P29" s="310"/>
      <c r="Q29" s="307">
        <f>VLOOKUP(F11,データ表,28,FALSE)</f>
        <v>0</v>
      </c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8"/>
    </row>
    <row r="30" spans="1:39" s="100" customFormat="1" ht="14.45" customHeight="1">
      <c r="A30" s="97"/>
      <c r="B30" s="98"/>
      <c r="C30" s="98"/>
      <c r="D30" s="98"/>
      <c r="E30" s="99"/>
      <c r="F30" s="305"/>
      <c r="G30" s="306"/>
      <c r="H30" s="306"/>
      <c r="I30" s="306"/>
      <c r="J30" s="306"/>
      <c r="K30" s="306"/>
      <c r="L30" s="306"/>
      <c r="M30" s="315"/>
      <c r="N30" s="311"/>
      <c r="O30" s="311"/>
      <c r="P30" s="312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8"/>
    </row>
    <row r="31" spans="1:39" s="100" customFormat="1" ht="14.45" customHeight="1">
      <c r="A31" s="97"/>
      <c r="B31" s="98"/>
      <c r="C31" s="98"/>
      <c r="D31" s="98"/>
      <c r="E31" s="99"/>
      <c r="F31" s="305"/>
      <c r="G31" s="306"/>
      <c r="H31" s="306"/>
      <c r="I31" s="306"/>
      <c r="J31" s="306"/>
      <c r="K31" s="306"/>
      <c r="L31" s="306"/>
      <c r="M31" s="329"/>
      <c r="N31" s="296"/>
      <c r="O31" s="296"/>
      <c r="P31" s="331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432"/>
    </row>
    <row r="32" spans="1:39" s="100" customFormat="1" ht="14.45" customHeight="1">
      <c r="A32" s="109"/>
      <c r="B32" s="105"/>
      <c r="C32" s="105"/>
      <c r="D32" s="105"/>
      <c r="E32" s="107"/>
      <c r="F32" s="334"/>
      <c r="G32" s="335"/>
      <c r="H32" s="335"/>
      <c r="I32" s="335"/>
      <c r="J32" s="335"/>
      <c r="K32" s="335"/>
      <c r="L32" s="335"/>
      <c r="M32" s="330"/>
      <c r="N32" s="278"/>
      <c r="O32" s="278"/>
      <c r="P32" s="332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433"/>
    </row>
    <row r="33" spans="1:39" s="100" customFormat="1" ht="14.45" customHeight="1">
      <c r="A33" s="336" t="s">
        <v>155</v>
      </c>
      <c r="B33" s="337"/>
      <c r="C33" s="337"/>
      <c r="D33" s="337"/>
      <c r="E33" s="338"/>
      <c r="F33" s="300" t="s">
        <v>167</v>
      </c>
      <c r="G33" s="298" t="s">
        <v>166</v>
      </c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9"/>
      <c r="Z33" s="110"/>
      <c r="AA33" s="111"/>
      <c r="AB33" s="111"/>
      <c r="AC33" s="111"/>
      <c r="AD33" s="111"/>
      <c r="AE33" s="111"/>
      <c r="AF33" s="280">
        <f>VLOOKUP(F11,データ表,31,FALSE)</f>
        <v>0</v>
      </c>
      <c r="AG33" s="280"/>
      <c r="AH33" s="277" t="s">
        <v>40</v>
      </c>
      <c r="AI33" s="111"/>
      <c r="AJ33" s="111"/>
      <c r="AK33" s="111"/>
      <c r="AL33" s="111"/>
      <c r="AM33" s="112"/>
    </row>
    <row r="34" spans="1:39" s="100" customFormat="1" ht="14.45" customHeight="1">
      <c r="A34" s="339"/>
      <c r="B34" s="340"/>
      <c r="C34" s="340"/>
      <c r="D34" s="340"/>
      <c r="E34" s="341"/>
      <c r="F34" s="301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95"/>
      <c r="Z34" s="113"/>
      <c r="AA34" s="114"/>
      <c r="AB34" s="114"/>
      <c r="AC34" s="114"/>
      <c r="AD34" s="114"/>
      <c r="AE34" s="114"/>
      <c r="AF34" s="291"/>
      <c r="AG34" s="291"/>
      <c r="AH34" s="297"/>
      <c r="AI34" s="114"/>
      <c r="AJ34" s="114"/>
      <c r="AK34" s="114"/>
      <c r="AL34" s="114"/>
      <c r="AM34" s="115"/>
    </row>
    <row r="35" spans="1:39" s="100" customFormat="1" ht="14.45" customHeight="1">
      <c r="A35" s="339"/>
      <c r="B35" s="340"/>
      <c r="C35" s="340"/>
      <c r="D35" s="340"/>
      <c r="E35" s="341"/>
      <c r="F35" s="304" t="s">
        <v>168</v>
      </c>
      <c r="G35" s="286" t="s">
        <v>165</v>
      </c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94"/>
      <c r="Z35" s="116"/>
      <c r="AA35" s="117"/>
      <c r="AB35" s="117"/>
      <c r="AC35" s="117"/>
      <c r="AD35" s="117"/>
      <c r="AE35" s="117"/>
      <c r="AF35" s="290">
        <f>VLOOKUP(F11,データ表,32,FALSE)</f>
        <v>0</v>
      </c>
      <c r="AG35" s="290"/>
      <c r="AH35" s="296" t="s">
        <v>40</v>
      </c>
      <c r="AI35" s="290">
        <f>VLOOKUP(F11,データ表,33,FALSE)</f>
        <v>0</v>
      </c>
      <c r="AJ35" s="290"/>
      <c r="AK35" s="286" t="s">
        <v>6</v>
      </c>
      <c r="AL35" s="286"/>
      <c r="AM35" s="287"/>
    </row>
    <row r="36" spans="1:39" s="100" customFormat="1" ht="14.45" customHeight="1">
      <c r="A36" s="339"/>
      <c r="B36" s="340"/>
      <c r="C36" s="340"/>
      <c r="D36" s="340"/>
      <c r="E36" s="341"/>
      <c r="F36" s="301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95"/>
      <c r="Z36" s="113"/>
      <c r="AA36" s="114"/>
      <c r="AB36" s="114"/>
      <c r="AC36" s="114"/>
      <c r="AD36" s="114"/>
      <c r="AE36" s="114"/>
      <c r="AF36" s="291"/>
      <c r="AG36" s="291"/>
      <c r="AH36" s="297"/>
      <c r="AI36" s="291"/>
      <c r="AJ36" s="291"/>
      <c r="AK36" s="288"/>
      <c r="AL36" s="288"/>
      <c r="AM36" s="289"/>
    </row>
    <row r="37" spans="1:39" s="100" customFormat="1" ht="14.45" customHeight="1">
      <c r="A37" s="339"/>
      <c r="B37" s="340"/>
      <c r="C37" s="340"/>
      <c r="D37" s="340"/>
      <c r="E37" s="341"/>
      <c r="F37" s="304" t="s">
        <v>169</v>
      </c>
      <c r="G37" s="286" t="s">
        <v>164</v>
      </c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94"/>
      <c r="Z37" s="116"/>
      <c r="AA37" s="117"/>
      <c r="AB37" s="117"/>
      <c r="AC37" s="117"/>
      <c r="AD37" s="117"/>
      <c r="AE37" s="117"/>
      <c r="AF37" s="438">
        <v>20</v>
      </c>
      <c r="AG37" s="438"/>
      <c r="AH37" s="296" t="s">
        <v>40</v>
      </c>
      <c r="AI37" s="117"/>
      <c r="AJ37" s="117"/>
      <c r="AK37" s="117"/>
      <c r="AL37" s="117"/>
      <c r="AM37" s="118"/>
    </row>
    <row r="38" spans="1:39" s="100" customFormat="1" ht="14.45" customHeight="1">
      <c r="A38" s="339"/>
      <c r="B38" s="340"/>
      <c r="C38" s="340"/>
      <c r="D38" s="340"/>
      <c r="E38" s="341"/>
      <c r="F38" s="301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95"/>
      <c r="Z38" s="113"/>
      <c r="AA38" s="114"/>
      <c r="AB38" s="114"/>
      <c r="AC38" s="114"/>
      <c r="AD38" s="114"/>
      <c r="AE38" s="114"/>
      <c r="AF38" s="439"/>
      <c r="AG38" s="439"/>
      <c r="AH38" s="297"/>
      <c r="AI38" s="114"/>
      <c r="AJ38" s="114"/>
      <c r="AK38" s="114"/>
      <c r="AL38" s="114"/>
      <c r="AM38" s="115"/>
    </row>
    <row r="39" spans="1:39" s="100" customFormat="1" ht="14.45" customHeight="1">
      <c r="A39" s="339"/>
      <c r="B39" s="340"/>
      <c r="C39" s="340"/>
      <c r="D39" s="340"/>
      <c r="E39" s="341"/>
      <c r="F39" s="304" t="s">
        <v>170</v>
      </c>
      <c r="G39" s="333" t="s">
        <v>172</v>
      </c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94"/>
      <c r="Z39" s="116" t="s">
        <v>147</v>
      </c>
      <c r="AA39" s="117"/>
      <c r="AB39" s="117"/>
      <c r="AC39" s="117"/>
      <c r="AD39" s="117"/>
      <c r="AE39" s="117"/>
      <c r="AF39" s="290">
        <f>IF(INT((AF33*8-(AF35*8+AI35))/8)&gt;AF37,AF37,INT((AF33*8-(AF35*8+AI35))/8))</f>
        <v>0</v>
      </c>
      <c r="AG39" s="290"/>
      <c r="AH39" s="296" t="s">
        <v>40</v>
      </c>
      <c r="AI39" s="117"/>
      <c r="AJ39" s="117"/>
      <c r="AK39" s="117"/>
      <c r="AL39" s="117"/>
      <c r="AM39" s="118"/>
    </row>
    <row r="40" spans="1:39" s="100" customFormat="1" ht="14.45" customHeight="1">
      <c r="A40" s="339"/>
      <c r="B40" s="340"/>
      <c r="C40" s="340"/>
      <c r="D40" s="340"/>
      <c r="E40" s="341"/>
      <c r="F40" s="301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95"/>
      <c r="Z40" s="113"/>
      <c r="AA40" s="114"/>
      <c r="AB40" s="114"/>
      <c r="AC40" s="114"/>
      <c r="AD40" s="114"/>
      <c r="AE40" s="114"/>
      <c r="AF40" s="291"/>
      <c r="AG40" s="291"/>
      <c r="AH40" s="297"/>
      <c r="AI40" s="114"/>
      <c r="AJ40" s="114"/>
      <c r="AK40" s="114"/>
      <c r="AL40" s="114"/>
      <c r="AM40" s="115"/>
    </row>
    <row r="41" spans="1:39" s="100" customFormat="1" ht="14.45" customHeight="1">
      <c r="A41" s="339"/>
      <c r="B41" s="340"/>
      <c r="C41" s="340"/>
      <c r="D41" s="340"/>
      <c r="E41" s="341"/>
      <c r="F41" s="304" t="s">
        <v>171</v>
      </c>
      <c r="G41" s="286" t="s">
        <v>163</v>
      </c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94"/>
      <c r="Z41" s="116"/>
      <c r="AA41" s="117"/>
      <c r="AB41" s="117"/>
      <c r="AC41" s="117"/>
      <c r="AD41" s="117"/>
      <c r="AE41" s="117"/>
      <c r="AF41" s="438">
        <v>20</v>
      </c>
      <c r="AG41" s="438"/>
      <c r="AH41" s="296" t="s">
        <v>40</v>
      </c>
      <c r="AI41" s="117"/>
      <c r="AJ41" s="117"/>
      <c r="AK41" s="117"/>
      <c r="AL41" s="117"/>
      <c r="AM41" s="118"/>
    </row>
    <row r="42" spans="1:39" s="100" customFormat="1" ht="14.45" customHeight="1">
      <c r="A42" s="339"/>
      <c r="B42" s="340"/>
      <c r="C42" s="340"/>
      <c r="D42" s="340"/>
      <c r="E42" s="341"/>
      <c r="F42" s="301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95"/>
      <c r="Z42" s="113"/>
      <c r="AA42" s="114"/>
      <c r="AB42" s="114"/>
      <c r="AC42" s="114"/>
      <c r="AD42" s="114"/>
      <c r="AE42" s="114"/>
      <c r="AF42" s="439"/>
      <c r="AG42" s="439"/>
      <c r="AH42" s="297"/>
      <c r="AI42" s="114"/>
      <c r="AJ42" s="114"/>
      <c r="AK42" s="114"/>
      <c r="AL42" s="114"/>
      <c r="AM42" s="115"/>
    </row>
    <row r="43" spans="1:39" s="100" customFormat="1" ht="14.45" customHeight="1">
      <c r="A43" s="339"/>
      <c r="B43" s="340"/>
      <c r="C43" s="340"/>
      <c r="D43" s="340"/>
      <c r="E43" s="341"/>
      <c r="F43" s="434" t="s">
        <v>146</v>
      </c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94"/>
      <c r="Z43" s="116"/>
      <c r="AA43" s="117"/>
      <c r="AB43" s="117"/>
      <c r="AC43" s="117"/>
      <c r="AD43" s="117"/>
      <c r="AE43" s="117"/>
      <c r="AF43" s="290">
        <f>AF39+AF41</f>
        <v>20</v>
      </c>
      <c r="AG43" s="290"/>
      <c r="AH43" s="296" t="s">
        <v>40</v>
      </c>
      <c r="AI43" s="117"/>
      <c r="AJ43" s="117"/>
      <c r="AK43" s="117"/>
      <c r="AL43" s="117"/>
      <c r="AM43" s="118"/>
    </row>
    <row r="44" spans="1:39" s="100" customFormat="1" ht="14.45" customHeight="1">
      <c r="A44" s="342"/>
      <c r="B44" s="343"/>
      <c r="C44" s="343"/>
      <c r="D44" s="343"/>
      <c r="E44" s="344"/>
      <c r="F44" s="435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7"/>
      <c r="Z44" s="119"/>
      <c r="AA44" s="106"/>
      <c r="AB44" s="106"/>
      <c r="AC44" s="106"/>
      <c r="AD44" s="106"/>
      <c r="AE44" s="106"/>
      <c r="AF44" s="291"/>
      <c r="AG44" s="291"/>
      <c r="AH44" s="278"/>
      <c r="AI44" s="106"/>
      <c r="AJ44" s="106"/>
      <c r="AK44" s="106"/>
      <c r="AL44" s="106"/>
      <c r="AM44" s="120"/>
    </row>
    <row r="45" spans="1:42" s="100" customFormat="1" ht="14.45" customHeight="1">
      <c r="A45" s="336" t="s">
        <v>154</v>
      </c>
      <c r="B45" s="337"/>
      <c r="C45" s="337"/>
      <c r="D45" s="338"/>
      <c r="E45" s="316" t="s">
        <v>137</v>
      </c>
      <c r="F45" s="302"/>
      <c r="G45" s="302"/>
      <c r="H45" s="302"/>
      <c r="I45" s="302"/>
      <c r="J45" s="302"/>
      <c r="K45" s="302"/>
      <c r="L45" s="302" t="s">
        <v>138</v>
      </c>
      <c r="M45" s="302"/>
      <c r="N45" s="302"/>
      <c r="O45" s="302"/>
      <c r="P45" s="302"/>
      <c r="Q45" s="302"/>
      <c r="R45" s="302"/>
      <c r="S45" s="302" t="s">
        <v>139</v>
      </c>
      <c r="T45" s="302"/>
      <c r="U45" s="302"/>
      <c r="V45" s="302"/>
      <c r="W45" s="302"/>
      <c r="X45" s="302"/>
      <c r="Y45" s="302"/>
      <c r="Z45" s="302" t="s">
        <v>132</v>
      </c>
      <c r="AA45" s="302"/>
      <c r="AB45" s="302"/>
      <c r="AC45" s="302"/>
      <c r="AD45" s="302"/>
      <c r="AE45" s="302"/>
      <c r="AF45" s="302"/>
      <c r="AG45" s="302" t="s">
        <v>4</v>
      </c>
      <c r="AH45" s="302"/>
      <c r="AI45" s="302"/>
      <c r="AJ45" s="302"/>
      <c r="AK45" s="302"/>
      <c r="AL45" s="302"/>
      <c r="AM45" s="368"/>
      <c r="AN45" s="103"/>
      <c r="AO45" s="104"/>
      <c r="AP45" s="98"/>
    </row>
    <row r="46" spans="1:42" s="100" customFormat="1" ht="14.45" customHeight="1">
      <c r="A46" s="339"/>
      <c r="B46" s="340"/>
      <c r="C46" s="340"/>
      <c r="D46" s="341"/>
      <c r="E46" s="317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69"/>
      <c r="AN46" s="103"/>
      <c r="AO46" s="104"/>
      <c r="AP46" s="98"/>
    </row>
    <row r="47" spans="1:42" s="100" customFormat="1" ht="14.45" customHeight="1">
      <c r="A47" s="339"/>
      <c r="B47" s="340"/>
      <c r="C47" s="340"/>
      <c r="D47" s="341"/>
      <c r="E47" s="121"/>
      <c r="F47" s="292" t="str">
        <f>IF(VLOOKUP(F11,データ表,34,FALSE)=1,"○","")</f>
        <v>○</v>
      </c>
      <c r="G47" s="292"/>
      <c r="H47" s="279" t="s">
        <v>141</v>
      </c>
      <c r="I47" s="292" t="str">
        <f>IF(VLOOKUP(F11,データ表,34,FALSE)=2,"○","")</f>
        <v/>
      </c>
      <c r="J47" s="292"/>
      <c r="K47" s="127"/>
      <c r="L47" s="128"/>
      <c r="M47" s="292" t="str">
        <f>IF(VLOOKUP(F11,データ表,35,FALSE)=1,"○","")</f>
        <v>○</v>
      </c>
      <c r="N47" s="292"/>
      <c r="O47" s="279" t="s">
        <v>141</v>
      </c>
      <c r="P47" s="292" t="str">
        <f>IF(VLOOKUP(F11,データ表,35,FALSE)=2,"○","")</f>
        <v/>
      </c>
      <c r="Q47" s="292"/>
      <c r="R47" s="127"/>
      <c r="S47" s="128"/>
      <c r="T47" s="292" t="str">
        <f>IF(VLOOKUP(F11,データ表,36,FALSE)=1,"○","")</f>
        <v>○</v>
      </c>
      <c r="U47" s="292"/>
      <c r="V47" s="279" t="s">
        <v>141</v>
      </c>
      <c r="W47" s="292" t="str">
        <f>IF(VLOOKUP(F11,データ表,36,FALSE)=2,"○","")</f>
        <v/>
      </c>
      <c r="X47" s="292"/>
      <c r="Y47" s="127"/>
      <c r="Z47" s="128"/>
      <c r="AA47" s="292" t="str">
        <f>IF(VLOOKUP(F11,データ表,37,FALSE)=1,"○","")</f>
        <v>○</v>
      </c>
      <c r="AB47" s="292"/>
      <c r="AC47" s="279" t="s">
        <v>141</v>
      </c>
      <c r="AD47" s="292" t="str">
        <f>IF(VLOOKUP(F11,データ表,37,FALSE)=2,"○","")</f>
        <v/>
      </c>
      <c r="AE47" s="292"/>
      <c r="AF47" s="127"/>
      <c r="AG47" s="128"/>
      <c r="AH47" s="292" t="str">
        <f>IF(VLOOKUP(F11,データ表,38,FALSE)=1,"○","")</f>
        <v/>
      </c>
      <c r="AI47" s="292"/>
      <c r="AJ47" s="279" t="s">
        <v>141</v>
      </c>
      <c r="AK47" s="292" t="str">
        <f>IF(VLOOKUP(F11,データ表,38,FALSE)=2,"○","")</f>
        <v>○</v>
      </c>
      <c r="AL47" s="292"/>
      <c r="AM47" s="122"/>
      <c r="AN47" s="103"/>
      <c r="AO47" s="104"/>
      <c r="AP47" s="98"/>
    </row>
    <row r="48" spans="1:42" s="100" customFormat="1" ht="14.45" customHeight="1">
      <c r="A48" s="342"/>
      <c r="B48" s="343"/>
      <c r="C48" s="343"/>
      <c r="D48" s="344"/>
      <c r="E48" s="123"/>
      <c r="F48" s="293"/>
      <c r="G48" s="293"/>
      <c r="H48" s="278"/>
      <c r="I48" s="293"/>
      <c r="J48" s="293"/>
      <c r="K48" s="126"/>
      <c r="L48" s="129"/>
      <c r="M48" s="293"/>
      <c r="N48" s="293"/>
      <c r="O48" s="278"/>
      <c r="P48" s="293"/>
      <c r="Q48" s="293"/>
      <c r="R48" s="126"/>
      <c r="S48" s="129"/>
      <c r="T48" s="293"/>
      <c r="U48" s="293"/>
      <c r="V48" s="278"/>
      <c r="W48" s="293"/>
      <c r="X48" s="293"/>
      <c r="Y48" s="126"/>
      <c r="Z48" s="129"/>
      <c r="AA48" s="293"/>
      <c r="AB48" s="293"/>
      <c r="AC48" s="278"/>
      <c r="AD48" s="293"/>
      <c r="AE48" s="293"/>
      <c r="AF48" s="126"/>
      <c r="AG48" s="129"/>
      <c r="AH48" s="293"/>
      <c r="AI48" s="293"/>
      <c r="AJ48" s="278"/>
      <c r="AK48" s="293"/>
      <c r="AL48" s="293"/>
      <c r="AM48" s="124"/>
      <c r="AN48" s="103"/>
      <c r="AO48" s="104"/>
      <c r="AP48" s="98"/>
    </row>
    <row r="49" spans="1:39" s="100" customFormat="1" ht="6.95" customHeight="1">
      <c r="A49" s="108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2"/>
    </row>
    <row r="50" spans="1:39" s="100" customFormat="1" ht="14.45" customHeight="1">
      <c r="A50" s="97"/>
      <c r="B50" s="98"/>
      <c r="C50" s="98" t="s">
        <v>133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9"/>
    </row>
    <row r="51" spans="1:39" s="100" customFormat="1" ht="6.95" customHeigh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9"/>
    </row>
    <row r="52" spans="1:39" s="100" customFormat="1" ht="14.45" customHeight="1">
      <c r="A52" s="97"/>
      <c r="B52" s="98"/>
      <c r="C52" s="98"/>
      <c r="D52" s="98"/>
      <c r="E52" s="351">
        <f>IF('前任地'!B10="","平成　 　 年 　 　月 　 　日",'前任地'!B10)</f>
        <v>44286</v>
      </c>
      <c r="F52" s="351"/>
      <c r="G52" s="351"/>
      <c r="H52" s="351"/>
      <c r="I52" s="351"/>
      <c r="J52" s="351"/>
      <c r="K52" s="351"/>
      <c r="L52" s="351"/>
      <c r="M52" s="351"/>
      <c r="N52" s="351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9"/>
    </row>
    <row r="53" spans="1:39" s="100" customFormat="1" ht="14.45" customHeight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346" t="str">
        <f>IF(RIGHT('前任地'!B7,1)="）","鹿児島県立"&amp;LEFT('前任地'!B7,FIND("（",'前任地'!B7)-1)&amp;"長　　　"&amp;'前任地'!B9,"鹿児島県立"&amp;'前任地'!B7&amp;"長　　　"&amp;'前任地'!B9)</f>
        <v>鹿児島県立楠隼高等学校長　　　○○　○○</v>
      </c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98"/>
      <c r="AJ53" s="98"/>
      <c r="AK53" s="98"/>
      <c r="AL53" s="98"/>
      <c r="AM53" s="99"/>
    </row>
    <row r="54" spans="1:39" s="100" customFormat="1" ht="14.45" customHeight="1">
      <c r="A54" s="109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105"/>
      <c r="AJ54" s="105"/>
      <c r="AK54" s="105"/>
      <c r="AL54" s="105"/>
      <c r="AM54" s="107"/>
    </row>
    <row r="55" spans="1:39" ht="18" customHeight="1">
      <c r="A55" s="345" t="s">
        <v>196</v>
      </c>
      <c r="B55" s="346"/>
      <c r="C55" s="346"/>
      <c r="D55" s="346"/>
      <c r="E55" s="347"/>
      <c r="F55" s="95"/>
      <c r="G55" s="150" t="s">
        <v>161</v>
      </c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151"/>
      <c r="Z55" s="151"/>
      <c r="AA55" s="367" t="str">
        <f>IF(VLOOKUP(F11,データ表,39,FALSE)=1,"○","")</f>
        <v>○</v>
      </c>
      <c r="AB55" s="367"/>
      <c r="AC55" s="146" t="s">
        <v>197</v>
      </c>
      <c r="AD55" s="367" t="str">
        <f>IF(VLOOKUP(F11,データ表,39,FALSE)=2,"○","")</f>
        <v/>
      </c>
      <c r="AE55" s="367"/>
      <c r="AF55" s="95"/>
      <c r="AG55" s="95"/>
      <c r="AH55" s="95"/>
      <c r="AI55" s="95"/>
      <c r="AJ55" s="95"/>
      <c r="AK55" s="95"/>
      <c r="AL55" s="95"/>
      <c r="AM55" s="12"/>
    </row>
    <row r="56" spans="1:39" ht="18" customHeight="1">
      <c r="A56" s="345"/>
      <c r="B56" s="346"/>
      <c r="C56" s="346"/>
      <c r="D56" s="346"/>
      <c r="E56" s="347"/>
      <c r="F56" s="95"/>
      <c r="G56" s="150" t="s">
        <v>162</v>
      </c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152"/>
      <c r="Z56" s="152"/>
      <c r="AA56" s="366" t="str">
        <f>IF(VLOOKUP(F11,データ表,40,FALSE)=1,"○","")</f>
        <v>○</v>
      </c>
      <c r="AB56" s="366"/>
      <c r="AC56" s="147" t="s">
        <v>197</v>
      </c>
      <c r="AD56" s="366" t="str">
        <f>IF(VLOOKUP(F11,データ表,40,FALSE)=2,"○","")</f>
        <v/>
      </c>
      <c r="AE56" s="366"/>
      <c r="AF56" s="95"/>
      <c r="AG56" s="95"/>
      <c r="AH56" s="95"/>
      <c r="AI56" s="95"/>
      <c r="AJ56" s="95"/>
      <c r="AK56" s="95"/>
      <c r="AL56" s="95"/>
      <c r="AM56" s="12"/>
    </row>
    <row r="57" spans="1:39" ht="6.95" customHeight="1" thickBot="1">
      <c r="A57" s="345"/>
      <c r="B57" s="346"/>
      <c r="C57" s="346"/>
      <c r="D57" s="346"/>
      <c r="E57" s="347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12"/>
    </row>
    <row r="58" spans="1:39" ht="14.45" customHeight="1">
      <c r="A58" s="345"/>
      <c r="B58" s="346"/>
      <c r="C58" s="346"/>
      <c r="D58" s="346"/>
      <c r="E58" s="347"/>
      <c r="F58" s="95"/>
      <c r="G58" s="356" t="s">
        <v>108</v>
      </c>
      <c r="H58" s="350"/>
      <c r="I58" s="350"/>
      <c r="J58" s="350"/>
      <c r="K58" s="350"/>
      <c r="L58" s="350"/>
      <c r="M58" s="360" t="str">
        <f>DBCS('前任地'!B5)</f>
        <v>３２０９２７</v>
      </c>
      <c r="N58" s="360"/>
      <c r="O58" s="360"/>
      <c r="P58" s="361" t="str">
        <f>'前任地'!B7</f>
        <v>楠隼高等学校</v>
      </c>
      <c r="Q58" s="361"/>
      <c r="R58" s="361"/>
      <c r="S58" s="361"/>
      <c r="T58" s="361"/>
      <c r="U58" s="361"/>
      <c r="V58" s="363"/>
      <c r="W58" s="349" t="s">
        <v>193</v>
      </c>
      <c r="X58" s="350"/>
      <c r="Y58" s="350"/>
      <c r="Z58" s="350"/>
      <c r="AA58" s="350"/>
      <c r="AB58" s="350"/>
      <c r="AC58" s="360" t="str">
        <f>IF(VLOOKUP(F11,データ表,15,FALSE)=0,"",DBCS(VLOOKUP(F11,データ表,15,FALSE)))</f>
        <v>３２００１３</v>
      </c>
      <c r="AD58" s="360"/>
      <c r="AE58" s="360"/>
      <c r="AF58" s="361" t="str">
        <f>VLOOKUP(F11,データ表,14,FALSE)</f>
        <v>鶴丸高等学校</v>
      </c>
      <c r="AG58" s="361"/>
      <c r="AH58" s="361"/>
      <c r="AI58" s="361"/>
      <c r="AJ58" s="361"/>
      <c r="AK58" s="361"/>
      <c r="AL58" s="362"/>
      <c r="AM58" s="99"/>
    </row>
    <row r="59" spans="1:39" ht="14.45" customHeight="1">
      <c r="A59" s="345"/>
      <c r="B59" s="346"/>
      <c r="C59" s="346"/>
      <c r="D59" s="346"/>
      <c r="E59" s="347"/>
      <c r="F59" s="95"/>
      <c r="G59" s="357" t="s">
        <v>110</v>
      </c>
      <c r="H59" s="275"/>
      <c r="I59" s="275"/>
      <c r="J59" s="275"/>
      <c r="K59" s="275"/>
      <c r="L59" s="275"/>
      <c r="M59" s="271" t="str">
        <f>DBCS(VLOOKUP('前任地'!$B$7,学校一覧,6,FALSE))</f>
        <v>４６７４０１</v>
      </c>
      <c r="N59" s="271"/>
      <c r="O59" s="271"/>
      <c r="P59" s="272" t="str">
        <f>'前任地'!$B$8</f>
        <v>大隅高山</v>
      </c>
      <c r="Q59" s="272"/>
      <c r="R59" s="272"/>
      <c r="S59" s="272"/>
      <c r="T59" s="272"/>
      <c r="U59" s="272"/>
      <c r="V59" s="273"/>
      <c r="W59" s="274" t="s">
        <v>194</v>
      </c>
      <c r="X59" s="275"/>
      <c r="Y59" s="275"/>
      <c r="Z59" s="275"/>
      <c r="AA59" s="275"/>
      <c r="AB59" s="275"/>
      <c r="AC59" s="271" t="str">
        <f>DBCS(VLOOKUP(F11,データ表,16,FALSE))</f>
        <v>４６０１０３</v>
      </c>
      <c r="AD59" s="271"/>
      <c r="AE59" s="271"/>
      <c r="AF59" s="272" t="str">
        <f>VLOOKUP(AF58,学校一覧,5,FALSE)</f>
        <v>鹿児島中央</v>
      </c>
      <c r="AG59" s="272"/>
      <c r="AH59" s="272"/>
      <c r="AI59" s="272"/>
      <c r="AJ59" s="272"/>
      <c r="AK59" s="272"/>
      <c r="AL59" s="352"/>
      <c r="AM59" s="99"/>
    </row>
    <row r="60" spans="1:39" ht="14.45" customHeight="1" thickBot="1">
      <c r="A60" s="345"/>
      <c r="B60" s="346"/>
      <c r="C60" s="346"/>
      <c r="D60" s="346"/>
      <c r="E60" s="347"/>
      <c r="F60" s="95"/>
      <c r="G60" s="353" t="s">
        <v>109</v>
      </c>
      <c r="H60" s="354"/>
      <c r="I60" s="354"/>
      <c r="J60" s="354"/>
      <c r="K60" s="354"/>
      <c r="L60" s="355"/>
      <c r="M60" s="270" t="str">
        <f>IF(VLOOKUP(F11,データ表,11,FALSE)=0,"",DBCS(VLOOKUP(F11,データ表,12,FALSE)))</f>
        <v/>
      </c>
      <c r="N60" s="270"/>
      <c r="O60" s="270"/>
      <c r="P60" s="364">
        <f>VLOOKUP(F11,データ表,11,FALSE)</f>
        <v>0</v>
      </c>
      <c r="Q60" s="364"/>
      <c r="R60" s="364"/>
      <c r="S60" s="364"/>
      <c r="T60" s="364"/>
      <c r="U60" s="364"/>
      <c r="V60" s="365"/>
      <c r="W60" s="354" t="s">
        <v>195</v>
      </c>
      <c r="X60" s="354"/>
      <c r="Y60" s="354"/>
      <c r="Z60" s="354"/>
      <c r="AA60" s="354"/>
      <c r="AB60" s="355"/>
      <c r="AC60" s="270"/>
      <c r="AD60" s="270"/>
      <c r="AE60" s="270"/>
      <c r="AF60" s="358"/>
      <c r="AG60" s="358"/>
      <c r="AH60" s="358"/>
      <c r="AI60" s="358"/>
      <c r="AJ60" s="358"/>
      <c r="AK60" s="358"/>
      <c r="AL60" s="359"/>
      <c r="AM60" s="99"/>
    </row>
    <row r="61" spans="1:39" ht="6.95" customHeight="1">
      <c r="A61" s="348"/>
      <c r="B61" s="282"/>
      <c r="C61" s="282"/>
      <c r="D61" s="282"/>
      <c r="E61" s="283"/>
      <c r="F61" s="96"/>
      <c r="G61" s="148"/>
      <c r="H61" s="148"/>
      <c r="I61" s="148"/>
      <c r="J61" s="148"/>
      <c r="K61" s="148"/>
      <c r="L61" s="148"/>
      <c r="M61" s="149"/>
      <c r="N61" s="149"/>
      <c r="O61" s="149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9"/>
      <c r="AD61" s="149"/>
      <c r="AE61" s="149"/>
      <c r="AF61" s="148"/>
      <c r="AG61" s="148"/>
      <c r="AH61" s="148"/>
      <c r="AI61" s="148"/>
      <c r="AJ61" s="148"/>
      <c r="AK61" s="148"/>
      <c r="AL61" s="148"/>
      <c r="AM61" s="107"/>
    </row>
  </sheetData>
  <mergeCells count="132">
    <mergeCell ref="AF14:AL14"/>
    <mergeCell ref="Q13:U16"/>
    <mergeCell ref="F21:L22"/>
    <mergeCell ref="Q21:AM22"/>
    <mergeCell ref="O53:AH54"/>
    <mergeCell ref="Q29:AM30"/>
    <mergeCell ref="Q31:AM32"/>
    <mergeCell ref="AH33:AH34"/>
    <mergeCell ref="AF33:AG34"/>
    <mergeCell ref="F25:L26"/>
    <mergeCell ref="Q25:AM26"/>
    <mergeCell ref="F27:L28"/>
    <mergeCell ref="Q27:AM28"/>
    <mergeCell ref="AC47:AC48"/>
    <mergeCell ref="AJ47:AJ48"/>
    <mergeCell ref="AA47:AB48"/>
    <mergeCell ref="AD47:AE48"/>
    <mergeCell ref="AH47:AI48"/>
    <mergeCell ref="F43:Y44"/>
    <mergeCell ref="AF41:AG42"/>
    <mergeCell ref="AF43:AG44"/>
    <mergeCell ref="AF37:AG38"/>
    <mergeCell ref="AF39:AG40"/>
    <mergeCell ref="AH41:AH42"/>
    <mergeCell ref="A5:I6"/>
    <mergeCell ref="J5:Y6"/>
    <mergeCell ref="Z5:AM6"/>
    <mergeCell ref="A7:I8"/>
    <mergeCell ref="J7:Y8"/>
    <mergeCell ref="Q19:AM20"/>
    <mergeCell ref="A13:E14"/>
    <mergeCell ref="F13:P14"/>
    <mergeCell ref="A15:E16"/>
    <mergeCell ref="A19:E20"/>
    <mergeCell ref="F17:L18"/>
    <mergeCell ref="M17:P18"/>
    <mergeCell ref="Q17:AM18"/>
    <mergeCell ref="A11:E12"/>
    <mergeCell ref="Z7:AM8"/>
    <mergeCell ref="A9:E10"/>
    <mergeCell ref="F9:P10"/>
    <mergeCell ref="Q9:AM10"/>
    <mergeCell ref="V15:X16"/>
    <mergeCell ref="F15:P16"/>
    <mergeCell ref="F11:P12"/>
    <mergeCell ref="Q11:AM12"/>
    <mergeCell ref="Z15:AB16"/>
    <mergeCell ref="AD15:AK16"/>
    <mergeCell ref="A55:E61"/>
    <mergeCell ref="F41:F42"/>
    <mergeCell ref="W58:AB58"/>
    <mergeCell ref="E52:N52"/>
    <mergeCell ref="AF59:AL59"/>
    <mergeCell ref="G60:L60"/>
    <mergeCell ref="G58:L58"/>
    <mergeCell ref="G59:L59"/>
    <mergeCell ref="AF60:AL60"/>
    <mergeCell ref="AC58:AE58"/>
    <mergeCell ref="AF58:AL58"/>
    <mergeCell ref="AC59:AE59"/>
    <mergeCell ref="M58:O58"/>
    <mergeCell ref="P58:V58"/>
    <mergeCell ref="M60:O60"/>
    <mergeCell ref="P60:V60"/>
    <mergeCell ref="W60:AB60"/>
    <mergeCell ref="AD56:AE56"/>
    <mergeCell ref="AA55:AB55"/>
    <mergeCell ref="AA56:AB56"/>
    <mergeCell ref="AD55:AE55"/>
    <mergeCell ref="A45:D48"/>
    <mergeCell ref="Z45:AF46"/>
    <mergeCell ref="AG45:AM46"/>
    <mergeCell ref="F19:L20"/>
    <mergeCell ref="A21:E22"/>
    <mergeCell ref="AH39:AH40"/>
    <mergeCell ref="AF35:AG36"/>
    <mergeCell ref="M19:N20"/>
    <mergeCell ref="O19:P20"/>
    <mergeCell ref="M21:N22"/>
    <mergeCell ref="O21:P22"/>
    <mergeCell ref="M23:N24"/>
    <mergeCell ref="O23:P24"/>
    <mergeCell ref="M29:N30"/>
    <mergeCell ref="O29:P30"/>
    <mergeCell ref="M31:N32"/>
    <mergeCell ref="O31:P32"/>
    <mergeCell ref="F37:F38"/>
    <mergeCell ref="F39:F40"/>
    <mergeCell ref="G39:Y40"/>
    <mergeCell ref="F29:L30"/>
    <mergeCell ref="F31:L32"/>
    <mergeCell ref="A33:E44"/>
    <mergeCell ref="G35:Y36"/>
    <mergeCell ref="H47:H48"/>
    <mergeCell ref="O47:O48"/>
    <mergeCell ref="V47:V48"/>
    <mergeCell ref="F35:F36"/>
    <mergeCell ref="F23:L24"/>
    <mergeCell ref="Q23:AM24"/>
    <mergeCell ref="O27:P28"/>
    <mergeCell ref="M25:N26"/>
    <mergeCell ref="O25:P26"/>
    <mergeCell ref="M27:N28"/>
    <mergeCell ref="F47:G48"/>
    <mergeCell ref="I47:J48"/>
    <mergeCell ref="E45:K46"/>
    <mergeCell ref="AH37:AH38"/>
    <mergeCell ref="AH43:AH44"/>
    <mergeCell ref="AC60:AE60"/>
    <mergeCell ref="M59:O59"/>
    <mergeCell ref="P59:V59"/>
    <mergeCell ref="W59:AB59"/>
    <mergeCell ref="A2:AM3"/>
    <mergeCell ref="Y15:Y16"/>
    <mergeCell ref="AC15:AC16"/>
    <mergeCell ref="AL15:AL16"/>
    <mergeCell ref="X13:Y14"/>
    <mergeCell ref="V13:W14"/>
    <mergeCell ref="AK35:AM36"/>
    <mergeCell ref="AI35:AJ36"/>
    <mergeCell ref="M47:N48"/>
    <mergeCell ref="P47:Q48"/>
    <mergeCell ref="T47:U48"/>
    <mergeCell ref="W47:X48"/>
    <mergeCell ref="G41:Y42"/>
    <mergeCell ref="G37:Y38"/>
    <mergeCell ref="AH35:AH36"/>
    <mergeCell ref="AK47:AL48"/>
    <mergeCell ref="G33:Y34"/>
    <mergeCell ref="F33:F34"/>
    <mergeCell ref="L45:R46"/>
    <mergeCell ref="S45:Y46"/>
  </mergeCells>
  <conditionalFormatting sqref="F13:P14">
    <cfRule type="cellIs" priority="1" dxfId="1" operator="equal" stopIfTrue="1">
      <formula>0</formula>
    </cfRule>
  </conditionalFormatting>
  <conditionalFormatting sqref="Q11:AM12">
    <cfRule type="cellIs" priority="2" dxfId="0" operator="equal" stopIfTrue="1">
      <formula>0</formula>
    </cfRule>
  </conditionalFormatting>
  <printOptions horizontalCentered="1" verticalCentered="1"/>
  <pageMargins left="0.7874015748031497" right="0.1968503937007874" top="0.3937007874015748" bottom="0.3937007874015748" header="0.31496062992125984" footer="0.31496062992125984"/>
  <pageSetup blackAndWhite="1"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6"/>
  <sheetViews>
    <sheetView showGridLines="0" workbookViewId="0" topLeftCell="A40">
      <selection activeCell="K16" sqref="K16"/>
    </sheetView>
  </sheetViews>
  <sheetFormatPr defaultColWidth="2.625" defaultRowHeight="13.5"/>
  <cols>
    <col min="1" max="40" width="2.625" style="42" customWidth="1"/>
    <col min="41" max="41" width="2.625" style="42" hidden="1" customWidth="1"/>
    <col min="42" max="16384" width="2.625" style="42" customWidth="1"/>
  </cols>
  <sheetData>
    <row r="1" spans="25:32" ht="13.5">
      <c r="Y1" s="440">
        <f>IF('前任地'!B10=0,"平成 　　年　 　月 　　日",'前任地'!B10)</f>
        <v>44286</v>
      </c>
      <c r="Z1" s="440"/>
      <c r="AA1" s="440"/>
      <c r="AB1" s="440"/>
      <c r="AC1" s="440"/>
      <c r="AD1" s="440"/>
      <c r="AE1" s="440"/>
      <c r="AF1" s="440"/>
    </row>
    <row r="2" spans="1:12" ht="13.5" customHeight="1">
      <c r="A2" s="444" t="str">
        <f>IF(RIGHT(VLOOKUP(S17,データ表,14,FALSE),1)="）",LEFT(VLOOKUP(S17,データ表,14,FALSE),FIND("（",VLOOKUP(S17,データ表,14,FALSE))-1)&amp;"長",VLOOKUP(S17,データ表,14,FALSE)&amp;"長")</f>
        <v>鶴丸高等学校長</v>
      </c>
      <c r="B2" s="444"/>
      <c r="C2" s="444"/>
      <c r="D2" s="444"/>
      <c r="E2" s="444"/>
      <c r="F2" s="444"/>
      <c r="G2" s="444"/>
      <c r="H2" s="444"/>
      <c r="I2" s="444"/>
      <c r="J2" s="445" t="s">
        <v>67</v>
      </c>
      <c r="K2" s="445"/>
      <c r="L2" s="43"/>
    </row>
    <row r="3" spans="1:12" ht="13.5" customHeight="1">
      <c r="A3" s="444"/>
      <c r="B3" s="444"/>
      <c r="C3" s="444"/>
      <c r="D3" s="444"/>
      <c r="E3" s="444"/>
      <c r="F3" s="444"/>
      <c r="G3" s="444"/>
      <c r="H3" s="444"/>
      <c r="I3" s="444"/>
      <c r="J3" s="445"/>
      <c r="K3" s="445"/>
      <c r="L3" s="43"/>
    </row>
    <row r="4" spans="24:32" ht="14.25">
      <c r="X4" s="78"/>
      <c r="Y4" s="450" t="str">
        <f>IF(RIGHT('前任地'!B7,1)="）",LEFT('前任地'!B7,FIND("（",'前任地'!B7)-1),'前任地'!B7)</f>
        <v>楠隼高等学校</v>
      </c>
      <c r="Z4" s="450"/>
      <c r="AA4" s="450"/>
      <c r="AB4" s="450"/>
      <c r="AC4" s="450"/>
      <c r="AD4" s="450"/>
      <c r="AE4" s="450"/>
      <c r="AF4" s="450"/>
    </row>
    <row r="5" spans="25:31" ht="14.25">
      <c r="Y5" s="44" t="s">
        <v>68</v>
      </c>
      <c r="Z5" s="44"/>
      <c r="AA5" s="449" t="str">
        <f>'前任地'!B9</f>
        <v>○○　○○</v>
      </c>
      <c r="AB5" s="449"/>
      <c r="AC5" s="449"/>
      <c r="AD5" s="449"/>
      <c r="AE5" s="449"/>
    </row>
    <row r="6" ht="13.5"/>
    <row r="7" ht="13.5"/>
    <row r="8" ht="13.5"/>
    <row r="10" spans="7:27" ht="18.75">
      <c r="G10" s="446" t="s">
        <v>52</v>
      </c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</row>
    <row r="13" ht="14.25">
      <c r="C13" s="44" t="s">
        <v>534</v>
      </c>
    </row>
    <row r="15" spans="1:33" ht="13.5">
      <c r="A15" s="45" t="s">
        <v>53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7" spans="5:26" ht="13.5">
      <c r="E17" s="445" t="s">
        <v>13</v>
      </c>
      <c r="F17" s="445"/>
      <c r="G17" s="445"/>
      <c r="H17" s="447">
        <f>VLOOKUP(S17,データ表,4,FALSE)</f>
        <v>0</v>
      </c>
      <c r="I17" s="447"/>
      <c r="J17" s="447"/>
      <c r="K17" s="447"/>
      <c r="L17" s="447"/>
      <c r="M17" s="447"/>
      <c r="P17" s="445" t="s">
        <v>11</v>
      </c>
      <c r="Q17" s="445"/>
      <c r="R17" s="445"/>
      <c r="S17" s="447">
        <f>VLOOKUP(AO18,データ!A5:B24,2,FALSE)</f>
        <v>0</v>
      </c>
      <c r="T17" s="447"/>
      <c r="U17" s="447"/>
      <c r="V17" s="447"/>
      <c r="W17" s="447"/>
      <c r="X17" s="447"/>
      <c r="Y17" s="447"/>
      <c r="Z17" s="447"/>
    </row>
    <row r="18" spans="5:41" ht="13.5">
      <c r="E18" s="445"/>
      <c r="F18" s="445"/>
      <c r="G18" s="445"/>
      <c r="H18" s="447"/>
      <c r="I18" s="447"/>
      <c r="J18" s="447"/>
      <c r="K18" s="447"/>
      <c r="L18" s="447"/>
      <c r="M18" s="447"/>
      <c r="P18" s="445"/>
      <c r="Q18" s="445"/>
      <c r="R18" s="445"/>
      <c r="S18" s="447"/>
      <c r="T18" s="447"/>
      <c r="U18" s="447"/>
      <c r="V18" s="447"/>
      <c r="W18" s="447"/>
      <c r="X18" s="447"/>
      <c r="Y18" s="447"/>
      <c r="Z18" s="447"/>
      <c r="AG18" s="60"/>
      <c r="AO18" s="42">
        <v>6</v>
      </c>
    </row>
    <row r="19" ht="13.5"/>
    <row r="22" spans="3:29" ht="13.5" customHeight="1">
      <c r="C22" s="441" t="str">
        <f>IF(VLOOKUP($S$17,データ表,41,FALSE)=TRUE,"○","")</f>
        <v>○</v>
      </c>
      <c r="D22" s="441"/>
      <c r="E22" s="442" t="s">
        <v>5</v>
      </c>
      <c r="F22" s="442"/>
      <c r="G22" s="442"/>
      <c r="H22" s="442"/>
      <c r="I22" s="442"/>
      <c r="J22" s="442"/>
      <c r="K22" s="442"/>
      <c r="L22" s="442"/>
      <c r="M22" s="442"/>
      <c r="N22" s="442"/>
      <c r="R22" s="441" t="str">
        <f>IF(VLOOKUP($S$17,データ表,51,FALSE)=TRUE,"○","")</f>
        <v>○</v>
      </c>
      <c r="S22" s="441"/>
      <c r="T22" s="443" t="s">
        <v>63</v>
      </c>
      <c r="U22" s="443"/>
      <c r="V22" s="443"/>
      <c r="W22" s="443"/>
      <c r="X22" s="443"/>
      <c r="Y22" s="443"/>
      <c r="Z22" s="443"/>
      <c r="AA22" s="443"/>
      <c r="AB22" s="443"/>
      <c r="AC22" s="443"/>
    </row>
    <row r="23" spans="3:29" ht="13.5" customHeight="1">
      <c r="C23" s="441"/>
      <c r="D23" s="441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R23" s="441"/>
      <c r="S23" s="441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</row>
    <row r="24" spans="3:29" ht="13.5" customHeight="1">
      <c r="C24" s="441" t="str">
        <f>IF(VLOOKUP($S$17,データ表,42,FALSE)=TRUE,"○","")</f>
        <v>○</v>
      </c>
      <c r="D24" s="441"/>
      <c r="E24" s="442" t="s">
        <v>54</v>
      </c>
      <c r="F24" s="442"/>
      <c r="G24" s="442"/>
      <c r="H24" s="442"/>
      <c r="I24" s="442"/>
      <c r="J24" s="442"/>
      <c r="K24" s="442"/>
      <c r="L24" s="442"/>
      <c r="M24" s="442"/>
      <c r="N24" s="442"/>
      <c r="R24" s="441" t="str">
        <f>IF(VLOOKUP($S$17,データ表,52,FALSE)=TRUE,"○","")</f>
        <v>○</v>
      </c>
      <c r="S24" s="441"/>
      <c r="T24" s="442" t="s">
        <v>64</v>
      </c>
      <c r="U24" s="442"/>
      <c r="V24" s="442"/>
      <c r="W24" s="442"/>
      <c r="X24" s="442"/>
      <c r="Y24" s="442"/>
      <c r="Z24" s="442"/>
      <c r="AA24" s="442"/>
      <c r="AB24" s="442"/>
      <c r="AC24" s="442"/>
    </row>
    <row r="25" spans="3:29" ht="13.5" customHeight="1">
      <c r="C25" s="441"/>
      <c r="D25" s="441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R25" s="441"/>
      <c r="S25" s="441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</row>
    <row r="26" spans="3:29" ht="13.5" customHeight="1">
      <c r="C26" s="441" t="str">
        <f>IF(VLOOKUP($S$17,データ表,43,FALSE)=TRUE,"○","")</f>
        <v>○</v>
      </c>
      <c r="D26" s="441"/>
      <c r="E26" s="442" t="s">
        <v>55</v>
      </c>
      <c r="F26" s="442"/>
      <c r="G26" s="442"/>
      <c r="H26" s="442"/>
      <c r="I26" s="442"/>
      <c r="J26" s="442"/>
      <c r="K26" s="442"/>
      <c r="L26" s="442"/>
      <c r="M26" s="442"/>
      <c r="N26" s="442"/>
      <c r="R26" s="441" t="str">
        <f>IF(VLOOKUP($S$17,データ表,53,FALSE)=TRUE,"○","")</f>
        <v>○</v>
      </c>
      <c r="S26" s="441"/>
      <c r="T26" s="452" t="s">
        <v>65</v>
      </c>
      <c r="U26" s="452"/>
      <c r="V26" s="452"/>
      <c r="W26" s="452"/>
      <c r="X26" s="452"/>
      <c r="Y26" s="452"/>
      <c r="Z26" s="452"/>
      <c r="AA26" s="452"/>
      <c r="AB26" s="452"/>
      <c r="AC26" s="452"/>
    </row>
    <row r="27" spans="3:29" ht="13.5" customHeight="1">
      <c r="C27" s="441"/>
      <c r="D27" s="441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R27" s="441"/>
      <c r="S27" s="441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</row>
    <row r="28" spans="3:29" ht="13.5" customHeight="1">
      <c r="C28" s="441" t="str">
        <f>IF(VLOOKUP($S$17,データ表,44,FALSE)=TRUE,"○","")</f>
        <v>○</v>
      </c>
      <c r="D28" s="441"/>
      <c r="E28" s="442" t="s">
        <v>56</v>
      </c>
      <c r="F28" s="442"/>
      <c r="G28" s="442"/>
      <c r="H28" s="442"/>
      <c r="I28" s="442"/>
      <c r="J28" s="442"/>
      <c r="K28" s="442"/>
      <c r="L28" s="442"/>
      <c r="M28" s="442"/>
      <c r="N28" s="442"/>
      <c r="R28" s="441" t="str">
        <f>IF(VLOOKUP($S$17,データ表,54,FALSE)=TRUE,"○","")</f>
        <v>○</v>
      </c>
      <c r="S28" s="441"/>
      <c r="T28" s="452" t="s">
        <v>66</v>
      </c>
      <c r="U28" s="452"/>
      <c r="V28" s="452"/>
      <c r="W28" s="452"/>
      <c r="X28" s="452"/>
      <c r="Y28" s="452"/>
      <c r="Z28" s="452"/>
      <c r="AA28" s="452"/>
      <c r="AB28" s="452"/>
      <c r="AC28" s="452"/>
    </row>
    <row r="29" spans="3:29" ht="13.5" customHeight="1">
      <c r="C29" s="441"/>
      <c r="D29" s="441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R29" s="441"/>
      <c r="S29" s="441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</row>
    <row r="30" spans="3:29" ht="13.5" customHeight="1">
      <c r="C30" s="441" t="str">
        <f>IF(VLOOKUP($S$17,データ表,45,FALSE)=TRUE,"○","")</f>
        <v>○</v>
      </c>
      <c r="D30" s="441"/>
      <c r="E30" s="442" t="s">
        <v>57</v>
      </c>
      <c r="F30" s="442"/>
      <c r="G30" s="442"/>
      <c r="H30" s="442"/>
      <c r="I30" s="442"/>
      <c r="J30" s="442"/>
      <c r="K30" s="442"/>
      <c r="L30" s="442"/>
      <c r="M30" s="442"/>
      <c r="N30" s="442"/>
      <c r="R30" s="441" t="str">
        <f>IF(VLOOKUP($S$17,データ表,55,FALSE)=TRUE,"○","")</f>
        <v>○</v>
      </c>
      <c r="S30" s="441"/>
      <c r="T30" s="442" t="s">
        <v>114</v>
      </c>
      <c r="U30" s="442"/>
      <c r="V30" s="442"/>
      <c r="W30" s="442"/>
      <c r="X30" s="442"/>
      <c r="Y30" s="442"/>
      <c r="Z30" s="442"/>
      <c r="AA30" s="442"/>
      <c r="AB30" s="442"/>
      <c r="AC30" s="442"/>
    </row>
    <row r="31" spans="3:29" ht="13.5" customHeight="1">
      <c r="C31" s="441"/>
      <c r="D31" s="441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R31" s="441"/>
      <c r="S31" s="441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</row>
    <row r="32" spans="3:29" ht="13.5" customHeight="1">
      <c r="C32" s="441" t="str">
        <f>IF(VLOOKUP($S$17,データ表,46,FALSE)=TRUE,"○","")</f>
        <v>○</v>
      </c>
      <c r="D32" s="441"/>
      <c r="E32" s="442" t="s">
        <v>58</v>
      </c>
      <c r="F32" s="442"/>
      <c r="G32" s="442"/>
      <c r="H32" s="442"/>
      <c r="I32" s="442"/>
      <c r="J32" s="442"/>
      <c r="K32" s="442"/>
      <c r="L32" s="442"/>
      <c r="M32" s="442"/>
      <c r="N32" s="442"/>
      <c r="R32" s="441"/>
      <c r="S32" s="441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</row>
    <row r="33" spans="3:29" ht="13.5" customHeight="1">
      <c r="C33" s="441"/>
      <c r="D33" s="441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R33" s="441"/>
      <c r="S33" s="441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</row>
    <row r="34" spans="3:29" ht="13.5" customHeight="1">
      <c r="C34" s="441" t="str">
        <f>IF(VLOOKUP($S$17,データ表,47,FALSE)=TRUE,"○","")</f>
        <v>○</v>
      </c>
      <c r="D34" s="441"/>
      <c r="E34" s="442" t="s">
        <v>59</v>
      </c>
      <c r="F34" s="442"/>
      <c r="G34" s="442"/>
      <c r="H34" s="442"/>
      <c r="I34" s="442"/>
      <c r="J34" s="442"/>
      <c r="K34" s="442"/>
      <c r="L34" s="442"/>
      <c r="M34" s="442"/>
      <c r="N34" s="442"/>
      <c r="R34" s="441"/>
      <c r="S34" s="441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</row>
    <row r="35" spans="3:29" ht="13.5" customHeight="1">
      <c r="C35" s="441"/>
      <c r="D35" s="441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R35" s="441"/>
      <c r="S35" s="441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</row>
    <row r="36" spans="3:29" ht="13.5" customHeight="1">
      <c r="C36" s="441" t="str">
        <f>IF(VLOOKUP($S$17,データ表,48,FALSE)=TRUE,"○","")</f>
        <v>○</v>
      </c>
      <c r="D36" s="441"/>
      <c r="E36" s="442" t="s">
        <v>60</v>
      </c>
      <c r="F36" s="442"/>
      <c r="G36" s="442"/>
      <c r="H36" s="442"/>
      <c r="I36" s="442"/>
      <c r="J36" s="442"/>
      <c r="K36" s="442"/>
      <c r="L36" s="442"/>
      <c r="M36" s="442"/>
      <c r="N36" s="442"/>
      <c r="R36" s="441"/>
      <c r="S36" s="441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</row>
    <row r="37" spans="3:29" ht="13.5" customHeight="1">
      <c r="C37" s="441"/>
      <c r="D37" s="441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R37" s="441"/>
      <c r="S37" s="441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</row>
    <row r="38" spans="3:29" ht="13.5" customHeight="1">
      <c r="C38" s="441" t="str">
        <f>IF(VLOOKUP($S$17,データ表,49,FALSE)=TRUE,"○","")</f>
        <v>○</v>
      </c>
      <c r="D38" s="441"/>
      <c r="E38" s="442" t="s">
        <v>61</v>
      </c>
      <c r="F38" s="442"/>
      <c r="G38" s="442"/>
      <c r="H38" s="442"/>
      <c r="I38" s="442"/>
      <c r="J38" s="442"/>
      <c r="K38" s="442"/>
      <c r="L38" s="442"/>
      <c r="M38" s="442"/>
      <c r="N38" s="442"/>
      <c r="R38" s="441"/>
      <c r="S38" s="441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</row>
    <row r="39" spans="3:29" ht="13.5" customHeight="1">
      <c r="C39" s="441"/>
      <c r="D39" s="441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R39" s="441"/>
      <c r="S39" s="441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</row>
    <row r="40" spans="3:29" ht="13.5" customHeight="1">
      <c r="C40" s="441" t="str">
        <f>IF(VLOOKUP($S$17,データ表,50,FALSE)=TRUE,"○","")</f>
        <v>○</v>
      </c>
      <c r="D40" s="441"/>
      <c r="E40" s="442" t="s">
        <v>62</v>
      </c>
      <c r="F40" s="442"/>
      <c r="G40" s="442"/>
      <c r="H40" s="442"/>
      <c r="I40" s="442"/>
      <c r="J40" s="442"/>
      <c r="K40" s="442"/>
      <c r="L40" s="442"/>
      <c r="M40" s="442"/>
      <c r="N40" s="442"/>
      <c r="R40" s="441"/>
      <c r="S40" s="44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</row>
    <row r="41" spans="3:29" ht="13.5" customHeight="1">
      <c r="C41" s="441"/>
      <c r="D41" s="441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R41" s="441"/>
      <c r="S41" s="44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</row>
    <row r="44" spans="2:31" ht="13.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2:31" ht="13.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2:31" ht="13.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2:31" ht="13.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2:31" ht="13.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2:31" ht="13.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2:31" ht="13.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2:31" ht="13.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2:31" ht="13.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2:31" ht="13.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2:31" ht="13.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2:31" ht="13.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2:31" ht="13.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</sheetData>
  <mergeCells count="50">
    <mergeCell ref="AA5:AE5"/>
    <mergeCell ref="Y4:AF4"/>
    <mergeCell ref="R40:S41"/>
    <mergeCell ref="T38:AC39"/>
    <mergeCell ref="T40:AC41"/>
    <mergeCell ref="R26:S27"/>
    <mergeCell ref="R28:S29"/>
    <mergeCell ref="T26:AC27"/>
    <mergeCell ref="T28:AC29"/>
    <mergeCell ref="R30:S31"/>
    <mergeCell ref="R32:S33"/>
    <mergeCell ref="T30:AC31"/>
    <mergeCell ref="T32:AC33"/>
    <mergeCell ref="R34:S35"/>
    <mergeCell ref="R36:S37"/>
    <mergeCell ref="T34:AC35"/>
    <mergeCell ref="T36:AC37"/>
    <mergeCell ref="R38:S39"/>
    <mergeCell ref="C40:D41"/>
    <mergeCell ref="E38:N39"/>
    <mergeCell ref="E40:N41"/>
    <mergeCell ref="C38:D39"/>
    <mergeCell ref="C26:D27"/>
    <mergeCell ref="C28:D29"/>
    <mergeCell ref="E26:N27"/>
    <mergeCell ref="E28:N29"/>
    <mergeCell ref="C30:D31"/>
    <mergeCell ref="C32:D33"/>
    <mergeCell ref="E30:N31"/>
    <mergeCell ref="E32:N33"/>
    <mergeCell ref="C34:D35"/>
    <mergeCell ref="C36:D37"/>
    <mergeCell ref="E34:N35"/>
    <mergeCell ref="E36:N37"/>
    <mergeCell ref="Y1:AF1"/>
    <mergeCell ref="C22:D23"/>
    <mergeCell ref="C24:D25"/>
    <mergeCell ref="E22:N23"/>
    <mergeCell ref="E24:N25"/>
    <mergeCell ref="R22:S23"/>
    <mergeCell ref="R24:S25"/>
    <mergeCell ref="T22:AC23"/>
    <mergeCell ref="T24:AC25"/>
    <mergeCell ref="A2:I3"/>
    <mergeCell ref="J2:K3"/>
    <mergeCell ref="G10:AA10"/>
    <mergeCell ref="H17:M18"/>
    <mergeCell ref="S17:Z18"/>
    <mergeCell ref="E17:G18"/>
    <mergeCell ref="P17:R18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2020-11-16T07:37:50Z</cp:lastPrinted>
  <dcterms:created xsi:type="dcterms:W3CDTF">2002-03-12T02:05:56Z</dcterms:created>
  <dcterms:modified xsi:type="dcterms:W3CDTF">2020-12-25T08:40:01Z</dcterms:modified>
  <cp:category/>
  <cp:version/>
  <cp:contentType/>
  <cp:contentStatus/>
</cp:coreProperties>
</file>